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wildwoodconsultingfl.sharepoint.com/sites/WildwoodFiles/Shared Documents/FileServer Data/FDEP Statewide Support/Comprehensive Report-BMAPs etc/BAMSTAR 2025/Emails-Attachments/"/>
    </mc:Choice>
  </mc:AlternateContent>
  <xr:revisionPtr revIDLastSave="96" documentId="8_{0428A569-9C16-47A5-9EDE-3EF31EB762DA}" xr6:coauthVersionLast="47" xr6:coauthVersionMax="47" xr10:uidLastSave="{F6965759-3F55-415B-BBD0-B1C989E31EB0}"/>
  <workbookProtection workbookAlgorithmName="SHA-512" workbookHashValue="NisZUNQ/VZNiBcRPkM9xXvqeivDWpXdEhjHE9cV3EDYDnHtfaZW1fy2idU970noI9uCyLUcCbuNtSGsd8IAFNQ==" workbookSaltValue="+94Yx8rFoL6liqRrsXnMrw==" workbookSpinCount="100000" lockStructure="1"/>
  <bookViews>
    <workbookView xWindow="28680" yWindow="-120" windowWidth="29040" windowHeight="15840" xr2:uid="{5D0EC475-7637-4C03-B014-B5AF04A3F30D}"/>
  </bookViews>
  <sheets>
    <sheet name="Interactive List" sheetId="32" r:id="rId1"/>
    <sheet name="Project Types" sheetId="24" r:id="rId2"/>
    <sheet name="DeveloperCheckList" sheetId="30" state="hidden" r:id="rId3"/>
    <sheet name="ProjectCollectionStartByBMAP" sheetId="14" state="hidden" r:id="rId4"/>
    <sheet name="PickListCreditVerification" sheetId="22" state="hidden" r:id="rId5"/>
    <sheet name="ProjTypeForAccess" sheetId="34" state="hidden" r:id="rId6"/>
    <sheet name="Cat 1" sheetId="27" state="hidden" r:id="rId7"/>
    <sheet name="Cat 2" sheetId="33" state="hidden" r:id="rId8"/>
    <sheet name="Structural or Non" sheetId="26" state="hidden" r:id="rId9"/>
  </sheets>
  <definedNames>
    <definedName name="_xlnm._FilterDatabase" localSheetId="4" hidden="1">PickListCreditVerification!$A$2:$X$99</definedName>
    <definedName name="_xlnm._FilterDatabase" localSheetId="5" hidden="1">ProjTypeForAccess!$A$1:$N$94</definedName>
    <definedName name="_xlnm._FilterDatabase" localSheetId="8" hidden="1">'Structural or Non'!$C$1:$F$95</definedName>
    <definedName name="HILLS">ProjectCollectionStartByBMAP!$D$2:$D$6</definedName>
    <definedName name="LSRJT">ProjectCollectionStartByBMAP!$D$7:$D$31</definedName>
    <definedName name="PrTypLock">'Project Types'!$A$1:$R$29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32" l="1"/>
  <c r="C11" i="32"/>
  <c r="F59" i="26"/>
  <c r="L63" i="34"/>
  <c r="L95" i="34"/>
  <c r="E3" i="26" l="1"/>
  <c r="E4" i="26"/>
  <c r="E5" i="26"/>
  <c r="E6" i="26"/>
  <c r="E7" i="26"/>
  <c r="E8" i="26"/>
  <c r="E9" i="26"/>
  <c r="E10" i="26"/>
  <c r="E11" i="26"/>
  <c r="E12" i="26"/>
  <c r="E13" i="26"/>
  <c r="E14" i="26"/>
  <c r="E15" i="26"/>
  <c r="E16" i="26"/>
  <c r="E17" i="26"/>
  <c r="E18"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60" i="26"/>
  <c r="E61" i="26"/>
  <c r="E62" i="26"/>
  <c r="E63" i="26"/>
  <c r="E64" i="26"/>
  <c r="E65" i="26"/>
  <c r="E66" i="26"/>
  <c r="E67" i="26"/>
  <c r="E68" i="26"/>
  <c r="E69" i="26"/>
  <c r="E70" i="26"/>
  <c r="E71" i="26"/>
  <c r="E72" i="26"/>
  <c r="E73" i="26"/>
  <c r="E74" i="26"/>
  <c r="E75" i="26"/>
  <c r="E76" i="26"/>
  <c r="E77" i="26"/>
  <c r="E78" i="26"/>
  <c r="E79" i="26"/>
  <c r="E80" i="26"/>
  <c r="E82" i="26"/>
  <c r="E83" i="26"/>
  <c r="E84" i="26"/>
  <c r="E85" i="26"/>
  <c r="E86" i="26"/>
  <c r="E87" i="26"/>
  <c r="E88" i="26"/>
  <c r="E89" i="26"/>
  <c r="E90" i="26"/>
  <c r="E91" i="26"/>
  <c r="E92" i="26"/>
  <c r="E93" i="26"/>
  <c r="E94" i="26"/>
  <c r="E95" i="26"/>
  <c r="E2" i="26"/>
  <c r="L14" i="34"/>
  <c r="L2" i="34" l="1"/>
  <c r="L3" i="34"/>
  <c r="L4" i="34"/>
  <c r="L5" i="34"/>
  <c r="L6" i="34"/>
  <c r="L7" i="34"/>
  <c r="L8" i="34"/>
  <c r="L9" i="34"/>
  <c r="L10" i="34"/>
  <c r="L11" i="34"/>
  <c r="L12" i="34"/>
  <c r="L13"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5" i="34"/>
  <c r="L46" i="34"/>
  <c r="L47" i="34"/>
  <c r="L48" i="34"/>
  <c r="L49" i="34"/>
  <c r="L50" i="34"/>
  <c r="L51" i="34"/>
  <c r="L52" i="34"/>
  <c r="L53" i="34"/>
  <c r="L54" i="34"/>
  <c r="L55" i="34"/>
  <c r="L56" i="34"/>
  <c r="L57" i="34"/>
  <c r="L58" i="34"/>
  <c r="L59" i="34"/>
  <c r="L60" i="34"/>
  <c r="L61" i="34"/>
  <c r="L62"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C17" i="32" l="1"/>
  <c r="B17" i="32"/>
  <c r="F3" i="26" l="1"/>
  <c r="F4" i="26"/>
  <c r="F5" i="26"/>
  <c r="F6" i="26"/>
  <c r="F7" i="26"/>
  <c r="F8" i="26"/>
  <c r="F9" i="26"/>
  <c r="F10" i="26"/>
  <c r="F11" i="26"/>
  <c r="F12" i="26"/>
  <c r="F13" i="26"/>
  <c r="F14" i="26"/>
  <c r="F15" i="26"/>
  <c r="F16" i="26"/>
  <c r="F17" i="26"/>
  <c r="F18"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2" i="26"/>
  <c r="D21" i="32" l="1"/>
  <c r="D14" i="32"/>
  <c r="B14" i="32"/>
  <c r="B19" i="32" l="1"/>
  <c r="E33" i="14"/>
  <c r="D20" i="32"/>
  <c r="D19" i="32"/>
  <c r="B25" i="32"/>
  <c r="B24" i="32"/>
  <c r="B23" i="32"/>
  <c r="B22" i="32"/>
  <c r="B21" i="32"/>
  <c r="B20" i="32"/>
  <c r="B7" i="32"/>
  <c r="B5"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tc={ABAFFE68-67DE-4FCE-942E-1B0E3DB7FE4A}</author>
    <author>tc={BC4DEE17-161C-4445-8EEE-7F2918D03B70}</author>
  </authors>
  <commentList>
    <comment ref="G1" authorId="0" shapeId="0" xr:uid="{ABAFFE68-67DE-4FCE-942E-1B0E3DB7FE4A}">
      <text>
        <t>[Threaded comment]
Your version of Excel allows you to read this threaded comment; however, any edits to it will get removed if the file is opened in a newer version of Excel. Learn more: https://go.microsoft.com/fwlink/?linkid=870924
Comment:
    Yellow highlights indicate that the long defintion is the same as the short definition, as no long definition was included in the prior project type list and definitions.
Reply:
    No definition was provided in the 2019 file therefore, TLB copied the short definition from into the long definition into the cell and highlighted yellow.
Reply:
    Yellow cells now say Not defined in 2019 Stakeholder Instructions</t>
      </text>
    </comment>
    <comment ref="H1" authorId="1" shapeId="0" xr:uid="{BC4DEE17-161C-4445-8EEE-7F2918D03B70}">
      <text>
        <t>[Threaded comment]
Your version of Excel allows you to read this threaded comment; however, any edits to it will get removed if the file is opened in a newer version of Excel. Learn more: https://go.microsoft.com/fwlink/?linkid=870924
Comment:
    I used short 2020 definitions except for the pink cells which are the longer definitions that the short definitions recommend users review. This is for: Credit Trade, OSTDS Enhancement, Stormwater Injection Well, &amp; Wastewater Injection Well.</t>
      </text>
    </comment>
  </commentList>
</comments>
</file>

<file path=xl/sharedStrings.xml><?xml version="1.0" encoding="utf-8"?>
<sst xmlns="http://schemas.openxmlformats.org/spreadsheetml/2006/main" count="3804" uniqueCount="725">
  <si>
    <t>BMP Verification Helper</t>
  </si>
  <si>
    <r>
      <t xml:space="preserve">Instructions:
1. </t>
    </r>
    <r>
      <rPr>
        <u/>
        <sz val="11"/>
        <color theme="1"/>
        <rFont val="Calibri"/>
        <family val="2"/>
        <scheme val="minor"/>
      </rPr>
      <t>Will this project be eligible based on start date?</t>
    </r>
    <r>
      <rPr>
        <sz val="11"/>
        <color theme="1"/>
        <rFont val="Calibri"/>
        <family val="2"/>
        <scheme val="minor"/>
      </rPr>
      <t xml:space="preserve"> Each BMAP tracks projects starting with a specific year and forward. Projects that began before this date are not typically eligible for credit. Select the BMAP basin in the</t>
    </r>
    <r>
      <rPr>
        <sz val="11"/>
        <color theme="5" tint="-0.249977111117893"/>
        <rFont val="Calibri"/>
        <family val="2"/>
        <scheme val="minor"/>
      </rPr>
      <t xml:space="preserve"> orange cell, B4</t>
    </r>
    <r>
      <rPr>
        <sz val="11"/>
        <color theme="1"/>
        <rFont val="Calibri"/>
        <family val="2"/>
        <scheme val="minor"/>
      </rPr>
      <t xml:space="preserve">. As always, contact your BMAP coordinator if you are unsure.  
2. </t>
    </r>
    <r>
      <rPr>
        <u/>
        <sz val="11"/>
        <color theme="1"/>
        <rFont val="Calibri"/>
        <family val="2"/>
        <scheme val="minor"/>
      </rPr>
      <t>What is the project type?</t>
    </r>
    <r>
      <rPr>
        <sz val="11"/>
        <color theme="1"/>
        <rFont val="Calibri"/>
        <family val="2"/>
        <scheme val="minor"/>
      </rPr>
      <t xml:space="preserve"> Review the project types table (tab called Project Types) and identify the project type that suits the project you are submitting. Project types are categorized for easier identification (ex. stormwater or wastewater).  Click on a project type to read the definition in a pop-up. Pop-ups for project types currently ineligible for credit suggest the reader review definitions for creditable project types with similar names. 
3. </t>
    </r>
    <r>
      <rPr>
        <u/>
        <sz val="11"/>
        <color theme="1"/>
        <rFont val="Calibri"/>
        <family val="2"/>
        <scheme val="minor"/>
      </rPr>
      <t xml:space="preserve">What information is needed for credit verification? </t>
    </r>
    <r>
      <rPr>
        <sz val="11"/>
        <color theme="1"/>
        <rFont val="Calibri"/>
        <family val="2"/>
        <scheme val="minor"/>
      </rPr>
      <t xml:space="preserve"> Select the project type from the dropdown list in cell B10 (next to the yellow arrow). Confirm that categories 1 and 2 match your project. Read the message box and the definition to confirm you have selected the best option. If not, select another project type that better matches. 
4. Provide the required information, that will enable DEP to perform BMP load reduction calculation and verification, </t>
    </r>
    <r>
      <rPr>
        <b/>
        <sz val="11"/>
        <color theme="1"/>
        <rFont val="Calibri"/>
        <family val="2"/>
        <scheme val="minor"/>
      </rPr>
      <t>no later than Jan. 15th.</t>
    </r>
    <r>
      <rPr>
        <sz val="11"/>
        <color theme="1"/>
        <rFont val="Calibri"/>
        <family val="2"/>
        <scheme val="minor"/>
      </rPr>
      <t xml:space="preserve"> Optional pieces of information are not required, but may be helpful during verification. 
5. If you are unsure, please contact your BMAP coordinator. </t>
    </r>
  </si>
  <si>
    <r>
      <t xml:space="preserve">First: Select a BMAP in the </t>
    </r>
    <r>
      <rPr>
        <b/>
        <sz val="11"/>
        <color theme="5" tint="-0.249977111117893"/>
        <rFont val="Calibri"/>
        <family val="2"/>
        <scheme val="minor"/>
      </rPr>
      <t>orange</t>
    </r>
    <r>
      <rPr>
        <b/>
        <sz val="11"/>
        <color theme="1"/>
        <rFont val="Calibri"/>
        <family val="2"/>
        <scheme val="minor"/>
      </rPr>
      <t xml:space="preserve"> cell below, for the earliest acceptable start date (year). </t>
    </r>
  </si>
  <si>
    <t>Wacissa River and Wacissa Springs</t>
  </si>
  <si>
    <t>Select a project type from pick list in the cell below.</t>
  </si>
  <si>
    <t>Regional Stormwater Treatment</t>
  </si>
  <si>
    <t xml:space="preserve">Category 1: </t>
  </si>
  <si>
    <t xml:space="preserve">Category 2: </t>
  </si>
  <si>
    <t xml:space="preserve">Message about the project type selected: </t>
  </si>
  <si>
    <t>Definition of the project type selected:</t>
  </si>
  <si>
    <t>Required pieces of information (listed below)*</t>
  </si>
  <si>
    <t>Optional pieces of information (listed below)</t>
  </si>
  <si>
    <t xml:space="preserve">*Links below should be used when prompts in the "required info" section indicate a tool linked below is necessary. </t>
  </si>
  <si>
    <t xml:space="preserve">Link to Methodology for Calculating Nutrient Load Reductions using the FSA Assessment Tool. </t>
  </si>
  <si>
    <t>Link to IRL Removal of Aquatic Plants tool.</t>
  </si>
  <si>
    <t>Link to IRL Revised Muck Removal Credit Guidance.</t>
  </si>
  <si>
    <t>Level</t>
  </si>
  <si>
    <t>Category 1</t>
  </si>
  <si>
    <t>Wastewater</t>
  </si>
  <si>
    <t>Agriculture</t>
  </si>
  <si>
    <t>Stormwater</t>
  </si>
  <si>
    <t>Load Tracking</t>
  </si>
  <si>
    <t>In Waterbody</t>
  </si>
  <si>
    <t>Currently Ineligible for Nutrient Credit</t>
  </si>
  <si>
    <t>Category 2</t>
  </si>
  <si>
    <t>Sanitary Sewer Load Reducing Actions</t>
  </si>
  <si>
    <t>OSTDS Load Reducing Projects</t>
  </si>
  <si>
    <t>Industrial Wastewater Load Reducing Projects</t>
  </si>
  <si>
    <t>Stormwater Structural Retention/Detention</t>
  </si>
  <si>
    <t>Stormwater Structural - Other</t>
  </si>
  <si>
    <t>Stormwater Non-structural BMPs</t>
  </si>
  <si>
    <t>Education, Outreach Regulations, Ordinances, and Other Non-structural Programs</t>
  </si>
  <si>
    <t xml:space="preserve">Model-related  </t>
  </si>
  <si>
    <t>Credit Trade 
(LSJR Main Stem only)</t>
  </si>
  <si>
    <t>FIB Project Types (Only approved for Bacteria BMAPs)</t>
  </si>
  <si>
    <t>Studies, Research, Assessments, Planning Efforts, Enhanced Education</t>
  </si>
  <si>
    <t>Land Acquisition/ Conservation</t>
  </si>
  <si>
    <t>Nutrient BMAP Stormwater</t>
  </si>
  <si>
    <t>Nutrient BMAP Sanitary Sewer</t>
  </si>
  <si>
    <t xml:space="preserve">
Project Types</t>
  </si>
  <si>
    <t>Wastewater - Injection Well</t>
  </si>
  <si>
    <t>Onsite Sewage Treatment and Disposal System (OSTDS) Enhancement</t>
  </si>
  <si>
    <t>Industrial Facility Upgrades</t>
  </si>
  <si>
    <t>*Agricultural BMPs</t>
  </si>
  <si>
    <t>100% On-site Retention</t>
  </si>
  <si>
    <t>Stormwater - Alum Injection System</t>
  </si>
  <si>
    <t>*BMP Cleanout</t>
  </si>
  <si>
    <t>*Golf Course or Sports Field BMPs</t>
  </si>
  <si>
    <t>Non-contributing Basin</t>
  </si>
  <si>
    <t>Credit Trade</t>
  </si>
  <si>
    <t>In Waterbody - Alum Injection System</t>
  </si>
  <si>
    <t>*FIB- OSTDS</t>
  </si>
  <si>
    <t>*Monitoring/Data Collection</t>
  </si>
  <si>
    <t>Land Acquisition</t>
  </si>
  <si>
    <t>Stormwater Aeration System</t>
  </si>
  <si>
    <t>*Sanitary Sewer Inspections</t>
  </si>
  <si>
    <t>Sanitary Sewer - Alum Injection System</t>
  </si>
  <si>
    <t>OSTDS Phase Out</t>
  </si>
  <si>
    <t>Dairy Remediation</t>
  </si>
  <si>
    <t>Control Structure</t>
  </si>
  <si>
    <t>Baffle Boxes- First Generation</t>
  </si>
  <si>
    <t>*Catch Basin Inserts/Inlet Filter Cleanout</t>
  </si>
  <si>
    <t>*Education Efforts</t>
  </si>
  <si>
    <t>Land Use Change</t>
  </si>
  <si>
    <t>*Aquatic Vegetation Harvesting</t>
  </si>
  <si>
    <t>*FIB- Sanitary Sewer</t>
  </si>
  <si>
    <t>Study</t>
  </si>
  <si>
    <t>Land Preservation</t>
  </si>
  <si>
    <t>Stormwater System Rehabilitation</t>
  </si>
  <si>
    <t>*Sanitary Sewer and Wastewater Treatment Facility (WWTF) Maintenance</t>
  </si>
  <si>
    <t>WWTF Disposal Site</t>
  </si>
  <si>
    <t>Dry Detention Pond</t>
  </si>
  <si>
    <t>Baffle Boxes- Second Generation</t>
  </si>
  <si>
    <t>*Street Sweeping</t>
  </si>
  <si>
    <t>Fertilizer Cessation</t>
  </si>
  <si>
    <t>BMP Missing from Model</t>
  </si>
  <si>
    <t>Muck Removal/Restoration Dredging</t>
  </si>
  <si>
    <t>*FIB- Source Identification Activities</t>
  </si>
  <si>
    <t>*Enhanced Public Education</t>
  </si>
  <si>
    <t>**Natural Wetlands as Filters</t>
  </si>
  <si>
    <t>Turbidity Reducing Polymers (e.g., Floc logs®)</t>
  </si>
  <si>
    <t>Wastewater Service Area Expansion</t>
  </si>
  <si>
    <t>WWTF Diversion to Reuse</t>
  </si>
  <si>
    <t>Exfiltration Trench</t>
  </si>
  <si>
    <t>Baffle Boxes- Second Generation with Media</t>
  </si>
  <si>
    <t>*Stormwater - Biological/ Bacteria Treatment</t>
  </si>
  <si>
    <t>Fertilizer Reduction</t>
  </si>
  <si>
    <t>Wetland Restoration</t>
  </si>
  <si>
    <t>*FIB- Stormwater</t>
  </si>
  <si>
    <t>Plugging Artesian Wells</t>
  </si>
  <si>
    <t>WWTF Nutrient Reduction</t>
  </si>
  <si>
    <t>Grass swales with swale blocks or raised culverts</t>
  </si>
  <si>
    <t>BMP Treatment Train</t>
  </si>
  <si>
    <t xml:space="preserve"> </t>
  </si>
  <si>
    <t>*Regulations, Ordinances, and Guidelines</t>
  </si>
  <si>
    <t>*Fish Harvesting</t>
  </si>
  <si>
    <t>*FIB- Trash Cleanup of Impaired Waterbody</t>
  </si>
  <si>
    <t>SAV Planting</t>
  </si>
  <si>
    <t>WWTF Upgrade</t>
  </si>
  <si>
    <t>Grass swales without swale blocks or raised culverts</t>
  </si>
  <si>
    <t>Stormwater - Injection Well</t>
  </si>
  <si>
    <t>Creating/ Enhancing Oyster Reefs</t>
  </si>
  <si>
    <t>Decommission/ Abandonment</t>
  </si>
  <si>
    <t>Impoundment</t>
  </si>
  <si>
    <t>Hybrid wetland treatment technology (HWTT)</t>
  </si>
  <si>
    <t>**Macroalgal Harvesting</t>
  </si>
  <si>
    <t>Off-line Retention BMPs</t>
  </si>
  <si>
    <t>Hydrodynamic Separators</t>
  </si>
  <si>
    <t>*Exotic Vegetation Removal</t>
  </si>
  <si>
    <t>On-line Retention BMPs</t>
  </si>
  <si>
    <t>Stormwater Reuse</t>
  </si>
  <si>
    <t>Floating Islands/ Managed Aquatic Plant Systems (MAPS)</t>
  </si>
  <si>
    <t>*Project type is allowed to be listed as "Ongoing" for project status. To qualify as ongoing, the lead entity is performing actions each year. This status is used when a project is typically non-structural and continuous. Ongoing projects are not a continuation of a reduction for a structural project.</t>
  </si>
  <si>
    <t>Wet Detention Pond</t>
  </si>
  <si>
    <t>Vegetated Buffers</t>
  </si>
  <si>
    <t>Credit Available</t>
  </si>
  <si>
    <t>Crediting policy is defined in the BMP Efficiencies Guidance</t>
  </si>
  <si>
    <t>Constructed Wetland Treatment</t>
  </si>
  <si>
    <t>Biosorption Activated Media (BAM)</t>
  </si>
  <si>
    <t>Provisional Crediting</t>
  </si>
  <si>
    <t>Projects in this category are limited to certain locations or are considered on a case-by-case basis which may require gathering of locally relevant data.</t>
  </si>
  <si>
    <t>Bioswales</t>
  </si>
  <si>
    <t>Denitrification Walls</t>
  </si>
  <si>
    <t>Currently Ineligible for Credit</t>
  </si>
  <si>
    <t>Project types where BMPs lack data to assign credits or have unknown benefits that cannot be quantified.</t>
  </si>
  <si>
    <t>LID- Green Roofs</t>
  </si>
  <si>
    <t>LID- Other</t>
  </si>
  <si>
    <t>LID- Rain Gardens</t>
  </si>
  <si>
    <t>Creating/ Enhancing Living Shorelines</t>
  </si>
  <si>
    <t>LID- Tree Boxes/Tree Wells</t>
  </si>
  <si>
    <t>Shoreline Stabilization</t>
  </si>
  <si>
    <t>Pervious Pavement Systems</t>
  </si>
  <si>
    <t>Stormwater System Upgrade</t>
  </si>
  <si>
    <t>Hydrologic Restoration</t>
  </si>
  <si>
    <t>Stormwater Treatment Areas (STAs)</t>
  </si>
  <si>
    <t>Retention/Detention BMP with Nutrient Reducing Media </t>
  </si>
  <si>
    <t>Retention/Detention BMP Retrofit with Nutrient Reducing Media</t>
  </si>
  <si>
    <t>Dispersed Water Management (DWM)</t>
  </si>
  <si>
    <t>How does locking work?</t>
  </si>
  <si>
    <t xml:space="preserve">Check this list before you send this workbook. </t>
  </si>
  <si>
    <t>Where and what?</t>
  </si>
  <si>
    <t xml:space="preserve">Check: </t>
  </si>
  <si>
    <t xml:space="preserve">Y or N: </t>
  </si>
  <si>
    <r>
      <t xml:space="preserve">Locked worksheets/cells are password protected "BMP". Certain cells must be/remain unlocked so selections can be made. Even if someone deletes something in an unlocked cell, in a protected sheet, the  dropdown lists still operate because that is in the data validation. 
In the Interactive List tab: 
Cells that need to have drop down selection operational need to be </t>
    </r>
    <r>
      <rPr>
        <b/>
        <u/>
        <sz val="11"/>
        <color theme="1"/>
        <rFont val="Calibri"/>
        <family val="2"/>
        <scheme val="minor"/>
      </rPr>
      <t>UNLOCKED</t>
    </r>
    <r>
      <rPr>
        <sz val="11"/>
        <color theme="1"/>
        <rFont val="Calibri"/>
        <family val="2"/>
        <scheme val="minor"/>
      </rPr>
      <t xml:space="preserve">. To unlock a cell, right click it, choose "Format Cells", go to last tab "Protection", unlock to allow dropdown to work. THEN go to Review tab, protect group, protect sheet. Only cells that are locked, (locked appears to be the default) will be locked when you protect the worksheet.This has been done for cells B5, B7, and B11 which are enabled with drop down selection lists. 
</t>
    </r>
  </si>
  <si>
    <t>Project Types tab</t>
  </si>
  <si>
    <t xml:space="preserve">Sheet Protected (locked)? </t>
  </si>
  <si>
    <t xml:space="preserve">ProjectCollectionStartByBMAP tab  </t>
  </si>
  <si>
    <t>Delete unnecessary tabs</t>
  </si>
  <si>
    <t>Only useful tabs remain?</t>
  </si>
  <si>
    <t>yes 11-5-20</t>
  </si>
  <si>
    <t>All sheets/tabs except "Interactive List "</t>
  </si>
  <si>
    <t xml:space="preserve">Sheets Protected (locked)? </t>
  </si>
  <si>
    <t>Set zoom to 100% for all tabs</t>
  </si>
  <si>
    <t>All tabs set to 100% zoom level?</t>
  </si>
  <si>
    <t xml:space="preserve">In the Interactive List sheet: </t>
  </si>
  <si>
    <t>Reset Cell B4</t>
  </si>
  <si>
    <t xml:space="preserve">Cell says "BMAP List"? </t>
  </si>
  <si>
    <t xml:space="preserve">Ensure B5 is empty (do not delete contents) </t>
  </si>
  <si>
    <t>B5 auto cleared?</t>
  </si>
  <si>
    <t>Delete contents of cell B6</t>
  </si>
  <si>
    <t>B6 empty?</t>
  </si>
  <si>
    <t xml:space="preserve">Ensure B7 is empty (do not delete contents) </t>
  </si>
  <si>
    <t>B7 auto cleared?</t>
  </si>
  <si>
    <t>Update B1 version date if you made changes to the Workbook.</t>
  </si>
  <si>
    <t>Version date up to date?</t>
  </si>
  <si>
    <t>Reset Cell B10</t>
  </si>
  <si>
    <t>Cell says "Select a project type by clicking…"?</t>
  </si>
  <si>
    <t>Interactive List</t>
  </si>
  <si>
    <t xml:space="preserve">Cells B4, B6, and B10 should be unlocked.  </t>
  </si>
  <si>
    <t>Operational after sheet locked?</t>
  </si>
  <si>
    <t xml:space="preserve">Hide the Home ribbon. </t>
  </si>
  <si>
    <t>Final steps</t>
  </si>
  <si>
    <t xml:space="preserve">In the Project Types tab, ensure cell A1 can be seen. Click on any white cell. </t>
  </si>
  <si>
    <t>Hide all tabs except "Interactive List" and "Project Types"</t>
  </si>
  <si>
    <t>All but these 2 tabs hidden?</t>
  </si>
  <si>
    <t xml:space="preserve">Click on Cell B4 of Interactive List and Save. </t>
  </si>
  <si>
    <t xml:space="preserve">Can't answer because this tab will be hidden. </t>
  </si>
  <si>
    <t>BMAP List</t>
  </si>
  <si>
    <t>Earliest Acceptable Project Date</t>
  </si>
  <si>
    <t>***</t>
  </si>
  <si>
    <t xml:space="preserve">Alafia River </t>
  </si>
  <si>
    <t>Hillsborough  - Baker Creek</t>
  </si>
  <si>
    <t>Banana River Lagoon</t>
  </si>
  <si>
    <t xml:space="preserve">Hillsborough  - Blackwater Creek </t>
  </si>
  <si>
    <t>Bayou Chico</t>
  </si>
  <si>
    <t>Hillsborough  - Flint Creek</t>
  </si>
  <si>
    <t>Caloosahatchee River and Estuary</t>
  </si>
  <si>
    <t xml:space="preserve">Hillsborough  - Lower Hillsborough River </t>
  </si>
  <si>
    <t>Central Indian River Lagoon</t>
  </si>
  <si>
    <t>Hillsborough  - Spartman Creek</t>
  </si>
  <si>
    <t>Crystal River/Kings Bay</t>
  </si>
  <si>
    <t>LSJR Tribs 1 - Big Fishweir Creek</t>
  </si>
  <si>
    <t>DeLeon Spring</t>
  </si>
  <si>
    <t>LSJR Tribs 1 - Butcher Pen Creek</t>
  </si>
  <si>
    <t>Evergaldes West Coast</t>
  </si>
  <si>
    <t>LSJR Tribs 1 - Deer Creek</t>
  </si>
  <si>
    <t>Gemini Springs</t>
  </si>
  <si>
    <t>LSJR Tribs 1 - Goodbys Creek</t>
  </si>
  <si>
    <t>Hillsborough River</t>
  </si>
  <si>
    <t>Varies by WBID, select a creek in the cell below.</t>
  </si>
  <si>
    <t>LSJR Tribs 1 - Hogan Creek</t>
  </si>
  <si>
    <t>Homosassa and Chassahowitzka Springs</t>
  </si>
  <si>
    <t>LSJR Tribs 1 - Miller Creek</t>
  </si>
  <si>
    <t>Jackson Blue Spring and Merritts Mill Pond</t>
  </si>
  <si>
    <t>LSJR Tribs 1 - Miramar Creek</t>
  </si>
  <si>
    <t>Lake Jesup</t>
  </si>
  <si>
    <t>LSJR Tribs 1 - Newcastle Creek</t>
  </si>
  <si>
    <t>Lake Okeechobee</t>
  </si>
  <si>
    <t>LSJR Tribs 1 - Open Creek</t>
  </si>
  <si>
    <t>Lakes Harney, Monroe, Middle St. Johns River, and Smith Canal</t>
  </si>
  <si>
    <t>LSJR Tribs 1 - Terrapin Creek</t>
  </si>
  <si>
    <t>Lower St. Johns Main Stem</t>
  </si>
  <si>
    <t>LSJR Tribs 2 - Blockhouse Creek</t>
  </si>
  <si>
    <t>Lower St. Johns River Tributaries I &amp; II</t>
  </si>
  <si>
    <t>LSJR Tribs 2 - Cormorant Branch</t>
  </si>
  <si>
    <t>Manatee River</t>
  </si>
  <si>
    <t>LSJR Tribs 2 - Craig Creek</t>
  </si>
  <si>
    <t>North  Indian River Lagoon</t>
  </si>
  <si>
    <t>LSJR Tribs 2 - Deep Bottom Creek</t>
  </si>
  <si>
    <t>Orange Creek (Phase II)</t>
  </si>
  <si>
    <t>LSJR Tribs 2 - Fishing Creek</t>
  </si>
  <si>
    <t>Rainbow River and Rainbow Springs</t>
  </si>
  <si>
    <t>LSJR Tribs 2 - Greenfield Creek</t>
  </si>
  <si>
    <t>Santa Fe River</t>
  </si>
  <si>
    <t>LSJR Tribs 2 - Hopkins Creek</t>
  </si>
  <si>
    <t>Silver Springs and Upper Silver River</t>
  </si>
  <si>
    <t>LSJR Tribs 2 - Lower Trout River</t>
  </si>
  <si>
    <t>St. Lucie River and Estuary</t>
  </si>
  <si>
    <t>LSJR Tribs 2 - McCoy Creek</t>
  </si>
  <si>
    <t>Suwannee River</t>
  </si>
  <si>
    <t>LSJR Tribs 2 - Moncrief Creek</t>
  </si>
  <si>
    <t>Upper Ocklawaha</t>
  </si>
  <si>
    <t>LSJR Tribs 2 - Pottsburg Creek</t>
  </si>
  <si>
    <t>Upper Wakulla River and Wakulla Springs</t>
  </si>
  <si>
    <t>LSJR Tribs 2 - Sherman Creek</t>
  </si>
  <si>
    <t>Volusia Blue Spring</t>
  </si>
  <si>
    <t>LSJR Tribs 2 - Upper Trout River</t>
  </si>
  <si>
    <t>LSJR Tribs 2 - Williamson Creek</t>
  </si>
  <si>
    <t>Weeki Wachee</t>
  </si>
  <si>
    <t>LSJR Tribs 2 - Wills Branch</t>
  </si>
  <si>
    <t>Wekiva River, Rock Springs, and Little Wekiva Canal (Surface Water Area)</t>
  </si>
  <si>
    <t>Wekiwa and Rock Springs (Springs Area)</t>
  </si>
  <si>
    <t>Convert 1 Word to List Range Name</t>
  </si>
  <si>
    <t>HILLS</t>
  </si>
  <si>
    <t>LSRJT</t>
  </si>
  <si>
    <t>Project Type &amp; BMAP Type (if applicable)</t>
  </si>
  <si>
    <t>Required Col 1</t>
  </si>
  <si>
    <t>Required Col 2</t>
  </si>
  <si>
    <t>Required Col 3</t>
  </si>
  <si>
    <t>Required Col 4</t>
  </si>
  <si>
    <t>Required Col 5</t>
  </si>
  <si>
    <t>Required Col 6</t>
  </si>
  <si>
    <t>Required Col 7</t>
  </si>
  <si>
    <t>Optional Col 1</t>
  </si>
  <si>
    <t>Optional Col 2</t>
  </si>
  <si>
    <t>Optional Col 3</t>
  </si>
  <si>
    <t>For DEP Coordinator Use Col 1</t>
  </si>
  <si>
    <t>For DEP Coordinator Use Col 2</t>
  </si>
  <si>
    <t>For DEP Coordinator Use Col 3</t>
  </si>
  <si>
    <t>For DEP Coordinator Use Col 4</t>
  </si>
  <si>
    <t>For DEP Coordinator Use Col 5</t>
  </si>
  <si>
    <t>Short Definitions</t>
  </si>
  <si>
    <t>Additional Note</t>
  </si>
  <si>
    <t>Creditability</t>
  </si>
  <si>
    <t>Ongoing status allowed?</t>
  </si>
  <si>
    <t xml:space="preserve">Select a Project Type by clicking this cell and choosing from this dropdown list. </t>
  </si>
  <si>
    <t>Select a project type in cell B10</t>
  </si>
  <si>
    <t>Select a project type in cell B10 next to the yellow arrow.</t>
  </si>
  <si>
    <t xml:space="preserve">Please select a project type in the yellow cell at the top of this table and have a great day! </t>
  </si>
  <si>
    <t>Project Point Location</t>
  </si>
  <si>
    <t>Treatment Area (polygon)</t>
  </si>
  <si>
    <t>Permit Number (if applicable)</t>
  </si>
  <si>
    <t>Blank Cell</t>
  </si>
  <si>
    <t>Monitoring Reports, Hydrologic Review, and/or Lab Results Showing Basin is 100% On-site Retention</t>
  </si>
  <si>
    <t>Land Use from Model (if applicable)</t>
  </si>
  <si>
    <t>Starting Load and Volume from Model (if applicable)</t>
  </si>
  <si>
    <t>100% Reduction if Verified</t>
  </si>
  <si>
    <t>Credit Only Applies if Retention is Above and Beyond Permitted Requirement  or is a Retrofit</t>
  </si>
  <si>
    <t xml:space="preserve">A system designed to prevent the discharge of stormwater ronoff into surface waters in the state by completed on-site storage. Examples are systems such as excavated or natural depression storage areas, borrow pits, or above ground storage. </t>
  </si>
  <si>
    <t xml:space="preserve">No additional notes for this project type. Have a great day! </t>
  </si>
  <si>
    <t xml:space="preserve">"Ongoing" status is not allowed. </t>
  </si>
  <si>
    <t>Agricultural BMPs</t>
  </si>
  <si>
    <t>Parcel</t>
  </si>
  <si>
    <t>Commodity Type</t>
  </si>
  <si>
    <t>Regional Parameter Efficiencies</t>
  </si>
  <si>
    <t>Acres Enrolled and FSAID Version</t>
  </si>
  <si>
    <t>Monitoring Reports, Hydrologic Review, and/or Lab Results</t>
  </si>
  <si>
    <t>Starting Load from Model (if applicable)</t>
  </si>
  <si>
    <t>If this is a Cost Share BMP, Table of regional efficiencies/approaches?</t>
  </si>
  <si>
    <t xml:space="preserve">Practical, cost-effective actions that agricultural producers can implement to conserve water and reduce the amount of pesticides, fertilizers, animal waste and other pollutants entering our water resources. </t>
  </si>
  <si>
    <t xml:space="preserve">Please indicate whether this is a cost share project. </t>
  </si>
  <si>
    <t>"Ongoing" status allowed.</t>
  </si>
  <si>
    <t>Aquatic Vegetation Harvesting</t>
  </si>
  <si>
    <t>Project Point/Polyline Location</t>
  </si>
  <si>
    <t>Vegetation Type</t>
  </si>
  <si>
    <t>Material Dry Weight</t>
  </si>
  <si>
    <t>Lab Results with Nutrient Content and Percent Dry Matter by Vegetation Type</t>
  </si>
  <si>
    <t>Description of How the Harvesting Meets BMAP Requirements</t>
  </si>
  <si>
    <t>Click below to follow the link to IRL Removal of Aquatic Plants tool.</t>
  </si>
  <si>
    <t>Mechanical removal or harvest (without herbicide) of aquatic vegetation, specifically freshwater plants that live in or on water that are typically herbaceous, flowering plants, or algae.</t>
  </si>
  <si>
    <t>Maintenance Schedule</t>
  </si>
  <si>
    <t>Monitoring Reports, Hydrologic Review, and/or Lab Results Showing Benefit</t>
  </si>
  <si>
    <t>0.5% Reduction for TN</t>
  </si>
  <si>
    <t>2.3% Reduction for TP</t>
  </si>
  <si>
    <t>Concrete or fiberglass structures containing a series of sediment settling chambers separated by baffles. Baffle boxes are gravity based systems. For vortex or CDS systems, see "Hydrodynamic Separator."</t>
  </si>
  <si>
    <t>19.05% Reduction for TN</t>
  </si>
  <si>
    <t>15.5% Reduction for TP</t>
  </si>
  <si>
    <t>The second generation (nutrient-separating) baffle box includes a wire mesh box that captures vegetative debris, litter, and other materials from settling in the water in the bottom of the box, thereby preventing leaching of the nutrients.</t>
  </si>
  <si>
    <t>Type of Filter Media Used</t>
  </si>
  <si>
    <t>19.05% Reduction for TN; Add Media Removal % as a Treatment Train</t>
  </si>
  <si>
    <t>15.5% Reduction for TP; Add Media Removal % as a Treatment Train</t>
  </si>
  <si>
    <t>A second-generation baffle box with the addition of a proprietary blend of sorption media.</t>
  </si>
  <si>
    <t>Part of Treatment Train</t>
  </si>
  <si>
    <t>Treatment Area (Polygon)</t>
  </si>
  <si>
    <t>Retention Depth/ Permanent Pool Volume/ Detention Time</t>
  </si>
  <si>
    <t>BMPTRAINS Output</t>
  </si>
  <si>
    <t>Permit Number/Permit Document; Agreement; Ordinances/Regulations</t>
  </si>
  <si>
    <t>Monitoring Reports, Hydrologic Review, and/or Lab Results showing benefit</t>
  </si>
  <si>
    <t>Engineered media for use in stormwater BMPs to increase the removal of pollutants, especially nutrients.</t>
  </si>
  <si>
    <t>Retention Depth/Permanent Pool Volume/ Detention Time</t>
  </si>
  <si>
    <t>A vegetated swale providing bioretention to partially treat water quality, attenuate flooding potential, and convey stormwater away from critical infrastructure. Linear, with length to width dimensions greater than the 2:1 applied to bioretention cells.</t>
  </si>
  <si>
    <t>BMP Cleanout</t>
  </si>
  <si>
    <t>Stormwater Non-Structural BMPs</t>
  </si>
  <si>
    <t>Output from MS4 Toolkit</t>
  </si>
  <si>
    <t>MS4 Tool for TN and TP Reductions</t>
  </si>
  <si>
    <t>Click Link Below for the 2019 FSA Assessment Tool</t>
  </si>
  <si>
    <t>Removal of material collected from basins, tanks, vaults, wet ponds, dry ponds, and hydrodynamic separators (such as second-generation baffle boxes).</t>
  </si>
  <si>
    <t>Reductions should be based on a 3-5 year average and only updated when there is a change in effort or equipment.</t>
  </si>
  <si>
    <t>Design and/or Specifications of the BMP</t>
  </si>
  <si>
    <t>Efficiency of BMP Treatment</t>
  </si>
  <si>
    <t xml:space="preserve">This designation must be approved by DEP Coordinator and is used to account for BMPs in place during the model development timeline that were not accounted for in the model. Crediting subject to change if the model is updated. </t>
  </si>
  <si>
    <t>System in which the individual BMPs are the cars where the water flows from one BMP to another through engineered connections. Generally, the more BMPs that are incorporated into the system, the better the performance of the treatment train.</t>
  </si>
  <si>
    <t>Catch Basin Inserts/Inlet Filter Cleanout</t>
  </si>
  <si>
    <t>Devices in storm drain inlets that provide filtration, settling, or adsorption and are configured to remove: coarse sediment, oil and grease, and/or litter and debris. May include oil absorbent bags that require regular changing.</t>
  </si>
  <si>
    <t>Residence Time Prior to Treatment</t>
  </si>
  <si>
    <t>Residence Time After Treatment</t>
  </si>
  <si>
    <t>*Monitoring Reports, Hydrologic Review, and/or Lab Results showing benefit</t>
  </si>
  <si>
    <t>Engineered or constructed wetlands that utilize natural processes involving wetland vegetation, soils, and their associated microbial assemblages to assist, at least partially, in treating an effluent or other water source.</t>
  </si>
  <si>
    <t>Type of Structure</t>
  </si>
  <si>
    <t>Design Specifications and Details on Structure Type</t>
  </si>
  <si>
    <t>Residence Time Prior to the Structure in Place</t>
  </si>
  <si>
    <t>Residence Time after structure in place</t>
  </si>
  <si>
    <t>Permit Number if applicable</t>
  </si>
  <si>
    <t xml:space="preserve">Weirs, channel control structures, and other control structures components of a stormwater system that detains stormwater and allow its controlled release. </t>
  </si>
  <si>
    <t>Creating/ Enhancing Living Shoreline</t>
  </si>
  <si>
    <t>Modeling Reports</t>
  </si>
  <si>
    <t>Living shoreline is a broad term that encompasses a range of shoreline stabilization techniques and has a footprint that is made up mostly of native materials.</t>
  </si>
  <si>
    <t xml:space="preserve">Pilot study in progress to compare results with the calculation methodology. Provisional credit is available at this time and may be adjusted upon receiving additional information. </t>
  </si>
  <si>
    <t>Oyster reefs built by the eastern oyster, via the successive reproduction and settlement of larvae where subsequent generational growth can form reef structures in estuarine systems. To credit living shorelines, see "Creating/Enhancing Living Shorelines."</t>
  </si>
  <si>
    <t>This project type is currently ineligible for nutrient reduction credit. To credit living shorelines, see definition of Creating/Enhancing Living Shorelines.</t>
  </si>
  <si>
    <t>The Names and Street Addresses of All Parties, Locations of Discharges, Receiving Water (WBID), and the Nutrient Involved</t>
  </si>
  <si>
    <t>The Generator’s Baseline and the Amount of Credits Generated</t>
  </si>
  <si>
    <t>A Description of the Actions that Generated Credits and Whether the Credits are Measured or Estimated</t>
  </si>
  <si>
    <t>The Date when Credits will Initially be Generated and Applied Under the Trade, and the Effective Period of the Credits</t>
  </si>
  <si>
    <t>The Amount of Credits Traded and Any Adjustments for Location or Uncertainty</t>
  </si>
  <si>
    <t>The Unit Price of the Credits, Including the Amount of any State Funding Used to Generate the Credits</t>
  </si>
  <si>
    <t>The date of the most recent inspection by FDACS or the DEP to verify implementation of activities generating estimated credits.</t>
  </si>
  <si>
    <t>Requires Management Review and Approval for Crediting</t>
  </si>
  <si>
    <t>*Not the full definition. Restrictions apply.* Exchange of credits between point and nonpoint sources in the LSJR Main Stem to achieve or maintain the TMDL.</t>
  </si>
  <si>
    <t xml:space="preserve">Currently credit trading is used only the LSJR Main Stem BMAP. Discuss with your BMAP coordinator before pursuing this project type. </t>
  </si>
  <si>
    <t xml:space="preserve">Dairy Remediation </t>
  </si>
  <si>
    <t>Recharge Factor in Springshed (Springs BMAPs only)</t>
  </si>
  <si>
    <t>Regional Parameter Efficiencies (Surface water BMAPs only)</t>
  </si>
  <si>
    <t>Optional Monitoring Reports, Hydrologic Review, and/or Lab Results</t>
  </si>
  <si>
    <t>NSILT Efficiencies  (Springs BMAPs only)</t>
  </si>
  <si>
    <t>Land Use from Model (if applicable) (Surface water BMAPs only)</t>
  </si>
  <si>
    <t>Starting Load from Model (if applicable) (Surface water BMAPs only)</t>
  </si>
  <si>
    <t>Waste lagoon remediation including soil excavation for crop fertilization, routing of stormwater to remediated pond to minimize discharge, and reuse of stormwater to reduce groundwater withdrawal.</t>
  </si>
  <si>
    <r>
      <t xml:space="preserve">When choosing "Dairy Remediation," please note some items are dependent on whether credit calculations are for </t>
    </r>
    <r>
      <rPr>
        <u/>
        <sz val="11"/>
        <color theme="1"/>
        <rFont val="Calibri"/>
        <family val="2"/>
        <scheme val="minor"/>
      </rPr>
      <t>springs</t>
    </r>
    <r>
      <rPr>
        <sz val="11"/>
        <color theme="1"/>
        <rFont val="Calibri"/>
        <family val="2"/>
        <scheme val="minor"/>
      </rPr>
      <t xml:space="preserve"> BMAP or </t>
    </r>
    <r>
      <rPr>
        <u/>
        <sz val="11"/>
        <color theme="1"/>
        <rFont val="Calibri"/>
        <family val="2"/>
        <scheme val="minor"/>
      </rPr>
      <t>surface water</t>
    </r>
    <r>
      <rPr>
        <sz val="11"/>
        <color theme="1"/>
        <rFont val="Calibri"/>
        <family val="2"/>
        <scheme val="minor"/>
      </rPr>
      <t xml:space="preserve"> BMAP. </t>
    </r>
  </si>
  <si>
    <t>Permit Number</t>
  </si>
  <si>
    <t>DMR Report(s)</t>
  </si>
  <si>
    <t>Minimum of 1-yr Average Before Change with Relevant Parameters (TN, TP, Volume, etc.)</t>
  </si>
  <si>
    <t>Minimum of 1-yr Average after Change with Relevant Parameters (TN, TP, Volume, etc.)</t>
  </si>
  <si>
    <t>Attenuation factor (if applicable)</t>
  </si>
  <si>
    <t>Calculations Template Spreadsheet Available; Consult Your Supervisor for More Info.</t>
  </si>
  <si>
    <t>Surveillance and maintenance, decontamination, and/or dismantlement at the end of the life of a facility to retire it from service with adequate regard for the health and safety of workers and the public and protection of the environment.</t>
  </si>
  <si>
    <t>Case-by-Case Basis. Contact your BMAP Coordinator.</t>
  </si>
  <si>
    <t>Denitrification walls are constructed by mixing a carbon source-such as sawdust-into soils through which groundwater passes. These systems can reduce nitrate inputs to receiving waters by enhancing denitrification.</t>
  </si>
  <si>
    <t>Design Specifications and Engineering documents that Include Volume treated and Concentration Changes</t>
  </si>
  <si>
    <t>Acre-feet of Storage</t>
  </si>
  <si>
    <t>Retention Depth/Permanent Pool Volume/Detention Time</t>
  </si>
  <si>
    <t>DWM programs encourage private property owners to retain water on their land rather than drain it, accept and detain regional runoff for storage, or do both. Landowners may receive cost-share, easements, or payment for environmental services.</t>
  </si>
  <si>
    <t>10% reduction if Verified</t>
  </si>
  <si>
    <t>Dry detention ponds are dry basins designed to hold a specific quantity of stormwater runoff. Recovery of the design treatment volume occurs through the pond bottom, discharge from an outfall, or into an underdrain or side bank filter.</t>
  </si>
  <si>
    <t>Education Efforts</t>
  </si>
  <si>
    <t>List/Table of Education Components Considered for Credit</t>
  </si>
  <si>
    <t>Links to Websites or Copies of Relevant Materials Such as Ordinances Recently Adopted</t>
  </si>
  <si>
    <t xml:space="preserve">Starting Anthropogenic Load from Model </t>
  </si>
  <si>
    <t>Up to 6% Reduction in TN and TP for full suite of education and ordinances</t>
  </si>
  <si>
    <t>Note that FDOT is Limited to Up to 1% Credit</t>
  </si>
  <si>
    <t>http://publicfiles.dep.state.fl.us/DEAR/BMAP/IndianRiverLagoon/Project_information/Education%20Efforts%20Form%202017.pdf</t>
  </si>
  <si>
    <t>Florida Yards &amp; Neighborhoods Program, landscaping ordinance, irrigation ordinance, fertilizer ordinance, pet waste ordinance, PSAs, informational pamphlets, websites, and an IDDE program.</t>
  </si>
  <si>
    <t>Enhanced Public Education</t>
  </si>
  <si>
    <t>Public education efforts above and beyond the standard practices currently credited by DEP related to MS4 permits, Florida Friendly Landscaping, and IDDE programs.</t>
  </si>
  <si>
    <t xml:space="preserve">This project type is currently ineligible for nutrient reduction credit. </t>
  </si>
  <si>
    <t>Not Credited if Retention is Less than 0.1 Inches or Larger than 4.0 Inches</t>
  </si>
  <si>
    <t>Retention Depth</t>
  </si>
  <si>
    <r>
      <t>DCIA, Non-DCIA Curve Number, and Rainfall Zone (</t>
    </r>
    <r>
      <rPr>
        <i/>
        <sz val="11"/>
        <color theme="1"/>
        <rFont val="Calibri"/>
        <family val="2"/>
        <scheme val="minor"/>
      </rPr>
      <t>Stormwater Applicant's Handbook</t>
    </r>
    <r>
      <rPr>
        <sz val="11"/>
        <color theme="1"/>
        <rFont val="Calibri"/>
        <family val="2"/>
        <scheme val="minor"/>
      </rPr>
      <t>)</t>
    </r>
  </si>
  <si>
    <t>Harper &amp; Baker Retention Calculation for TN and TP Reductions</t>
  </si>
  <si>
    <t>Subsurface retention system consisting of a conduit such as perforated pipe surrounded by natural or artificial aggregate which temporarily stores and infiltrates stormwater runoff.</t>
  </si>
  <si>
    <t>Exotic Vegetation Removal</t>
  </si>
  <si>
    <t>Removal of a plant species introduced to Florida, purposefully or accidentally, from a natural range outside of Florida, including naturalized exotic and invasive exotic species. For credit see "Aquatic Vegetation Harvesting."</t>
  </si>
  <si>
    <t>This project type is currently ineligible for nutrient reduction credit.  For credit, see definition of Aquatic Vegetation Harvesting.</t>
  </si>
  <si>
    <t>Year Reduction Began</t>
  </si>
  <si>
    <t>Fertilizer Composition</t>
  </si>
  <si>
    <t>Average Amount/Year Reduced Based on Contract Records</t>
  </si>
  <si>
    <t>NSILT for Attenuation and Recharge Rates (for springs)</t>
  </si>
  <si>
    <t>Attenuation Rate (for Surface Waters)</t>
  </si>
  <si>
    <t>Elimination of fertilizer application.</t>
  </si>
  <si>
    <t>Reduction of fertilizer application.</t>
  </si>
  <si>
    <t>FIB- OSTDS</t>
  </si>
  <si>
    <t>Ordinances, enforcement, program Implementation, permit review, failure area evaluation or ranking, septic system inspection, phase out, or upgrade, and education.</t>
  </si>
  <si>
    <t xml:space="preserve">This project type is ineligible for nutrient reduction credit and is reserved for FIB BMAPs. </t>
  </si>
  <si>
    <t>FIB- Sanitary Sewer</t>
  </si>
  <si>
    <t>Projects under this type include sewer line upgrades, inspection, maintenance; or rehab of manholes, pump stations, or ARV; private lift station inspections and enforcement; and SSO investigations.</t>
  </si>
  <si>
    <t>FIB- Source Identification Activities</t>
  </si>
  <si>
    <t xml:space="preserve">Projects such as Walk the Waterbody, intensive sampling, microbial source tracking, and others intended to identify sources should be included. </t>
  </si>
  <si>
    <t>FIB- Stormwater</t>
  </si>
  <si>
    <t>Activities under this project type include, but are not limited to, flood control projects, stormwater system rehabilitation, stormwater BMPs, BMP maintenance, illicit discharge identification or removal, and ambient monitoring.</t>
  </si>
  <si>
    <t>FIB- Trash Cleanup of Impaired Waterbody</t>
  </si>
  <si>
    <t xml:space="preserve">Activities within this project type include cleanup (community or government) that eliminate trash in and around impaired waters. </t>
  </si>
  <si>
    <t>Fish Harvesting</t>
  </si>
  <si>
    <t>Harvesting Timeline/Schedule/Frequency</t>
  </si>
  <si>
    <t>Lab Results with Nutrient Content and Percent Dry Matter</t>
  </si>
  <si>
    <t xml:space="preserve">The harvest of fish (often gizzard shad) to improve water quality. These fish feed on algae on the bottom of the waterway, stirring up sediments and clouding the water, as well as excrete nutrients back into the water. </t>
  </si>
  <si>
    <t xml:space="preserve">Fish harvesting currently approved only for crediting in the Ocklawaha and Orange Creek BMAPs. Contact the BMAP coordinator for additional information. </t>
  </si>
  <si>
    <t>Percent of Pond Area Covered by Floating Island or MAPS</t>
  </si>
  <si>
    <t>10% Reduction for TN and TP with at least 5% pond coverage</t>
  </si>
  <si>
    <t>MAPS are aquatic plant-based BMPs that remove nutrients through a variety of processes related to nutrient uptake, transformation, and microbial activities.</t>
  </si>
  <si>
    <t>Golf Course or Sports Field BMPs</t>
  </si>
  <si>
    <t>Year Cessation Began</t>
  </si>
  <si>
    <t>Fertilizer composition</t>
  </si>
  <si>
    <t>Average Amount/Yr. Ceased Based on Contract Records</t>
  </si>
  <si>
    <t>NSILT for TN and TP Reductions (6 % on golf courses and 10 % on sports fields)</t>
  </si>
  <si>
    <t>Implementation of the Best Management Practices for the Enhancement of Environmental Quality on Florida Golf Courses or Green Industries Best Management Practices.</t>
  </si>
  <si>
    <t>Golf Course or Sports Field BMPs reduction calculations methodologies apply to Springs BMAPs only. Contact the BMAP coordinator for more info.</t>
  </si>
  <si>
    <t>Grass Swales with Swale Blocks or Raised Culverts</t>
  </si>
  <si>
    <t>Harper &amp; Baker Online Retention Calculation for TN and TP Reductions</t>
  </si>
  <si>
    <t>Swales infiltrate runoff through permeable soils into the shallow groundwater aquifer. Swale blocks or raised culverts in a linear retention system retain water within the swale using periodic linear flow barriers (blocks and culverts) to promote percolation.</t>
  </si>
  <si>
    <t>Grass Swales Without Swale Blocks or Raised Culverts</t>
  </si>
  <si>
    <t>Not credited if retention is less than 0.1 inches or larger than 4.0 inches</t>
  </si>
  <si>
    <t>50% of Harper &amp; Baker Online Retention Calculation for TN and TP Reductions</t>
  </si>
  <si>
    <t>Swales infiltrate runoff through permeable soils into the shallow groundwater aquifer. Conveyance swales are designed to properly convey and infiltrate stormwater runoff as it travels through the swale.</t>
  </si>
  <si>
    <t>Hybrid Wetland Treatment Technology (HWTT)</t>
  </si>
  <si>
    <t>Combination of chemical and wetland treatment approaches, with the system comprised of vegetated zones, non-vegetated zones, internal floc recycling mechanisms, and the drying of floc material with subsequent re-introduction into the treatment train.</t>
  </si>
  <si>
    <t>N/A Reduction for TN</t>
  </si>
  <si>
    <t>10% Reduction for TP</t>
  </si>
  <si>
    <t>Small, flow-through devices that remove sediment, trap debris, and separate floating oil. They use swirl action and particle-settling to remove pollutants and appear most effective for pretreatment where runoff usually contains particles &gt; 100 microns.</t>
  </si>
  <si>
    <t xml:space="preserve">Design Specifications </t>
  </si>
  <si>
    <t>Residence Time Prior to Restoration</t>
  </si>
  <si>
    <t>Residence Time After Restoration</t>
  </si>
  <si>
    <t>Converting back to a historic condition those wetlands, surface waters, or uplands that currently exist as one form that differs from the historic condition. This includes floodplain restoration.</t>
  </si>
  <si>
    <t>Residence Time After Structure in Place</t>
  </si>
  <si>
    <t xml:space="preserve">A system designed to prevent the discharge of stormwater runoff into surface waters in the state by completed on-site storage. Examples are systems such as excavated or natural depression storage areas, borrow pits, or above ground storage. </t>
  </si>
  <si>
    <t>Rolling Average Pounds of Alum Used</t>
  </si>
  <si>
    <t>50% Reduction for TN</t>
  </si>
  <si>
    <t>90% Reduction for TP</t>
  </si>
  <si>
    <t>Alum injection systems are chemical treatment systems that inject aluminum sulfate to cause coagulation of pollutants."In waterbody" indicates that the alum is injected into the impaired waterbody.</t>
  </si>
  <si>
    <t>In Waterbody - Biological/ Bacteria Treatment</t>
  </si>
  <si>
    <t>Parcel Areas (Shapefile)</t>
  </si>
  <si>
    <t>Application Schedule</t>
  </si>
  <si>
    <t>Bacteria used to stimulate the breakdown of the organic matter in the water column to speed up the decomposition of nutrient-rich organic debris in the muck layer.</t>
  </si>
  <si>
    <t xml:space="preserve">Please distinguish whether treatment is occurring in waterbody or in a stormwater system. </t>
  </si>
  <si>
    <t>Attenuation Factor (if applicable)</t>
  </si>
  <si>
    <t>Upgrades to industrial facilities (U.S. EPA 11) which reduce point source or nonpoint source pollution which DEP has included in their loading estimates. This can include industrial wastewater facility upgrades or other industrial nutrient reductions.</t>
  </si>
  <si>
    <t xml:space="preserve">Purchasing environmentally significant lands to protect those lands from imminent development or alteration, thereby ensuring present and future generations. For credit, see "Land Use Change" if the acquisition involves a conversion to conservation land. </t>
  </si>
  <si>
    <t>Strict setting aside of natural resources to prevent the use or contact by humans or by human intervention. This often means setting aside areas as nature reserves, parks, or other conservation areas. For credit, use "Land Use Change" if appropriate.</t>
  </si>
  <si>
    <t xml:space="preserve">This project type is currently ineligible for nutrient reduction credit. For credit, see the definition of land use change if the acquistion involves a conversion to conservation land. </t>
  </si>
  <si>
    <t>Parcel Area Where Land Was Changed</t>
  </si>
  <si>
    <t>Documentation of Previous and New Land Uses</t>
  </si>
  <si>
    <t>EMC or Load Per Acre of Old Land Use</t>
  </si>
  <si>
    <t>EMC or Load Per Acre of New Land Use</t>
  </si>
  <si>
    <t xml:space="preserve">Change in the economic and cultural activities (e.g., agricultural, residential, industrial, mining, and recreational uses) that are practiced at a place. </t>
  </si>
  <si>
    <t>Green Roof Area</t>
  </si>
  <si>
    <t>A roof area built to specifications that includes vegetation, media, and a waterproof membrane. To receive water quality credit, it is specifically built with a cistern or water holding system from which irrigation is provided.</t>
  </si>
  <si>
    <t>Management approach using BMPs (structural and non-structural) throughout a site and integrated as a BMP treatment train to replicate natural hydrologic function and to reduce pollutant loading discharged off-site.</t>
  </si>
  <si>
    <t>Small retention basins that are integrated into a site's landscaping. They also are called bioretention systems. A rain garden is a shallow, constructed depression that is planted with deep-rooted Florida-Friendly or native plants.</t>
  </si>
  <si>
    <t>Tree box filters typically are pre-cast concrete boxes filled with biofiltration media installed below grade at the curb line. They can be installed in open- or closed-bottomed chambers where infiltration is undesirable or not possible.</t>
  </si>
  <si>
    <t>Macroalgal Harvesting</t>
  </si>
  <si>
    <t>Mechanical removal of algae from the water surface. If collection is actually nuisance aquatic vegetation, such as hydrilla or water hyacinth, see "Aquatic Vegetation Harvesting" for crediting.</t>
  </si>
  <si>
    <t>This project type is currently ineligible for nutrient reduction credit.  If collection is actually nusciance aquatic vegetation, such as hydrilla or water hyacinth, see definition of Aquatic Vegetation Harvesting for crediting.</t>
  </si>
  <si>
    <t>Monitoring/Data Collection</t>
  </si>
  <si>
    <t>To measure the condition of the chemical, physical, biological, and radiological characteristics of water relative to the requirements of one or more biotic species and/or to any human need or purpose.</t>
  </si>
  <si>
    <t>IRL BMAPs ONLY: Click link below for Revised Muck Removal Credit Guidance.</t>
  </si>
  <si>
    <t xml:space="preserve">Muck removal and restoration dredging involve the excavation of a portion of the bottom of a waterbody. Muck removal must follow DEP guidelines set for credit and is reviewed on a case-by-case basis.  </t>
  </si>
  <si>
    <t>Current crediting guidance only applies to the IRL BMAPs. Please contact your BMAP coordinator regarding data needed to develop guidance for other basins.</t>
  </si>
  <si>
    <t>Natural Wetlands as Filters</t>
  </si>
  <si>
    <t>Wetlands are filters for water coming off the land, reducing sediment and chemicals in run off before it gets into open water. In wetlands, water flow slows so suspended sediment drops out. Use "Filter Marsh" or "Creating/Enhancing Living Shorelines."</t>
  </si>
  <si>
    <t>*Monitoring Reports, Hydrologic Review, and/or Lab Results showing basin is 100% non-contributing to watershed</t>
  </si>
  <si>
    <t>An area that does not discharge to a surface waterbody or an adjacent basin and is therefore "closed" to exchanging flow with nearby surface waters.</t>
  </si>
  <si>
    <t>Harper &amp; Baker Offline Retention Calculation for TN and TP Reductions</t>
  </si>
  <si>
    <t>Offline BMPs divert the first flush of polluted stormwater and isolate it from the remaining stormwater, which is managed for flood control. "Retention basin" is a recessed area designed to store and retain runoff that percolates into the aquifer.</t>
  </si>
  <si>
    <t>Online BMPs temporarily store runoff before they discharge to surface waters. "Retention basin" is a recessed area designed to store and retain runoff, allowing it to percolate into the aquifer.</t>
  </si>
  <si>
    <t>Location of System (Parcel will suffice)</t>
  </si>
  <si>
    <t>ArcNLET or Alternative Analysis for TN and TP Reductions (Surface water BMAPs only)</t>
  </si>
  <si>
    <t>Inside or Outside Springshed (Springs BMAPs only)</t>
  </si>
  <si>
    <t>Inside or Outside Priority Focus Area (PFA) (Springs BMAPs only)</t>
  </si>
  <si>
    <t>County Where System is Located (Springs BMAPs only)</t>
  </si>
  <si>
    <t>Average Number of Visitors or Users Per Day for Commercial or Park Entities (Springs BMAPs only)</t>
  </si>
  <si>
    <t>OSTDS Springs TN Credit Estimator (Springs BMAPs only)</t>
  </si>
  <si>
    <t>Recharge Area (High, Medium, Low) (Springs BMAPs only)</t>
  </si>
  <si>
    <t>*FDOH approved OSTDS enhancements with nitrogen removal efficiencies above the 10% - 50% estimated for operational level 1 systems. *This definition is incomplete. Please see SOP for the full definition.</t>
  </si>
  <si>
    <t xml:space="preserve">Please note, some documentation for calculating credit for OSTDS Enhancement is different dependant on whether crediting is for a springs or surface water BMAP. </t>
  </si>
  <si>
    <t>Average Number of Visitors or Users per Day for Commercial or Park Entities (Springs BMAPs only)</t>
  </si>
  <si>
    <t>OSTDS Springs TN Credit Estimator</t>
  </si>
  <si>
    <t>Phased approach of connecting properties to sanitary sewer in lieu of septic systems.</t>
  </si>
  <si>
    <t xml:space="preserve">Please note, some documentation for calculating credit for OSTDS Phase Out is different dependant on whether crediting is for a springs or surface water BMAP. </t>
  </si>
  <si>
    <t>Several types of materials or designed systems such as pervious concrete, pervious aggregate/binder products, pervious paver systems, and modular paver systems used as part of a treatment train to reduce stormwater volume and pollutant load.</t>
  </si>
  <si>
    <t>The process of permanently plugging an abandoned well involves installation of a temporary plug where possible, and permanent well abandonment by a licensed well driller.</t>
  </si>
  <si>
    <t>System to collect, convey, store, absorb, inhibit, treat, use or reuse stormwater to prevent or reduce flooding, overdrainage, environmental degradation and water pollution to reduce discharges from multiple parcels in a regional system.</t>
  </si>
  <si>
    <t>Regulations, Ordinances, and Guidelines</t>
  </si>
  <si>
    <t>A rule or order issued by an executive authority or regulatory agency of a government and having the force of law.</t>
  </si>
  <si>
    <t>Retrofit of an existing retention BMP with the addition of BAM. BAM is engineered media for use in stormwater BMPs to
increase the removal of pollutants, especially nutrients.</t>
  </si>
  <si>
    <t>This credit is based on a retrofit of an existing BMP and only provides credit for the addition of media. Please see "Retention/Detention BMP with Nutrient Reducing Media" for credit of a new BMP with media.</t>
  </si>
  <si>
    <t>DCIA, Non-DCIA curve number, and rainfall zone (stormwater applicant's handbook)</t>
  </si>
  <si>
    <t>Harper &amp; Baker Retention or Detention Calculation for TN and TP Reductions</t>
  </si>
  <si>
    <t>Construction of a retention BMP with the addition of BAM. BAM is engineered media for use in stormwater BMPs to
increase the removal of pollutants, especially nutrients.</t>
  </si>
  <si>
    <t>Rolling Average, Pounds of Alum Used</t>
  </si>
  <si>
    <t>Alum injection systems are chemical treatment systems that inject aluminum sulfate to cause coagulation of pollutants.</t>
  </si>
  <si>
    <t>Sanitary Sewer and Wastewater Treatment Facility (WWTF) Maintenance</t>
  </si>
  <si>
    <t>Ongoing maintenance associated with WWTFs and sanitary sewers.</t>
  </si>
  <si>
    <t>Sanitary Sewer Inspections</t>
  </si>
  <si>
    <t>Inspections of the sanitary sewer system.</t>
  </si>
  <si>
    <t>Planting of seagrasses (grass-like flowering plants that live completely submerged in marine and estuarine waters). If using marsh plants as living shorelines see "Creating/Enhancing Living Shorelines."</t>
  </si>
  <si>
    <t>This project type is currently ineligible for nutrient reduction credit. If using marsh plants as living shorelines, see definition of Creating/Enhancing Living Shorelines.</t>
  </si>
  <si>
    <t>http://publicfiles.dep.state.fl.us/DEAR/BMAP/IndianRiverLagoon/Project_information/Shoreline%20Stabilization/Proposed%20Shoreline%20Stabilization%20Protocol%20Tech%20Memo%20Rev2%20091919.pdf</t>
  </si>
  <si>
    <t>Construction to limit shoreline erosion, where soils are high in nutrients, using hardened stabilizers (riprap, groins and bulkheads) where living shorelines are not a viable option. For living shorelines credits, see Creating/Enhancing Living Shorelines.</t>
  </si>
  <si>
    <t xml:space="preserve">Pilot study in progress to compare results with calculation methodology. Provisional credit is available at this time and may be adjusted upon receiving additional information. </t>
  </si>
  <si>
    <t>Alum injection systems are chemical treatment systems that inject aluminum sulfate into stormwater pipes to cause coagulation of pollutants.</t>
  </si>
  <si>
    <t>Stormwater - Biological/ Bacteria Treatment</t>
  </si>
  <si>
    <t>Class of Well (I or V)</t>
  </si>
  <si>
    <t>Minimum of 1-yr Average before Change with Relevant Parameters (TN, TP, Volume, etc.)</t>
  </si>
  <si>
    <t xml:space="preserve">Stormwater injection well used to place stormwater underground for disposal or for aquifer recharge benefits. </t>
  </si>
  <si>
    <t xml:space="preserve">System that introduces air into stormwater ponds to facilitate biological decomposition of pond muck, de-stratify thermal layers in the water and improve the ecological health of the system. </t>
  </si>
  <si>
    <t>This project type is currently ineligible for nutrient reduction credit. For credit, see definitions of Filter Marsh or Creating/Enhancing Living Shorelines.</t>
  </si>
  <si>
    <t>Annual Average Volume of Reuse</t>
  </si>
  <si>
    <t>Irrigation Schedule</t>
  </si>
  <si>
    <t>TN and TP Reductions Based on Percentage of Stormwater Reused</t>
  </si>
  <si>
    <t>Reuse means the deliberate application of reclaimed water, in compliance with DEP and District rules, for a beneficial purpose.</t>
  </si>
  <si>
    <t xml:space="preserve">To restore stormwater BMP functionality to original capacity and treatment as permitted. For credit see "Stormwater System Upgrade." </t>
  </si>
  <si>
    <t>Improvements to the stormwater system or BMP resulting from a retrofit or project that goes above and beyond permit requirements or the original treatment accounted for in the model. This does not include system rehabilitation (see ineligible category).</t>
  </si>
  <si>
    <t>Constructed wetlands to treat runoff. This is a term commonly used by SFWMD.</t>
  </si>
  <si>
    <t>Street Sweeping</t>
  </si>
  <si>
    <t>Pavement cleaning by sweeping, vacuum, or washing.</t>
  </si>
  <si>
    <t>A detailed investigation and analysis of a subject or situation.</t>
  </si>
  <si>
    <t>Polymer product that is used to treat turbid or nutrient-laden stormwater.</t>
  </si>
  <si>
    <t xml:space="preserve">This project type is currently ineligible for nutrient reduction credit. For credit see definition of Stormwater System Upgrade. </t>
  </si>
  <si>
    <t>Provide % of Area with Buffer</t>
  </si>
  <si>
    <t xml:space="preserve">Vegetation located within and between agricultural fields, lawns, or other nonpoint sources, and the water courses to which they drain to intercept and slow runoff to improve water quality. </t>
  </si>
  <si>
    <t>Wastewater injection well used to place treated domestic or nonhazardous wastewater underground.</t>
  </si>
  <si>
    <t>Expansion of collection/transmission systems including sewers, pipelines, conduits, manholes, pumping stations, force mains, and other facilities used for collection from individuals to WWTFs. For credit see OSTDS Phase Out or Decommission/Abandonment.</t>
  </si>
  <si>
    <t>This project type is currently ineligible for nutrient reduction credit. For credit see definition of OSTDS Phase Out or Decommission/Abandonment.</t>
  </si>
  <si>
    <t>Pond Area</t>
  </si>
  <si>
    <t>Permanent Pool Volume/ Detention Time</t>
  </si>
  <si>
    <t>Calculation Harper &amp; Baker Formula Based on Days of Retention</t>
  </si>
  <si>
    <t>Wet detention means the collection and temporary storage of stormwater in a permanently wet impoundment in such a manner as to provide for treatment through physical, chemical, and biological processes with subsequent gradual release of the stormwater.</t>
  </si>
  <si>
    <t>Design Specifications</t>
  </si>
  <si>
    <t>Residence Time of Nutrients in the Wetland (if requesting credit for storage)</t>
  </si>
  <si>
    <t>Starting Load from Acre-Feet of Storage (if requesting credit for storage)</t>
  </si>
  <si>
    <t>Land Use Concentrations</t>
  </si>
  <si>
    <t>The return of a wetland and its functions to a close approximation of its original condition as it existed prior to disturbance on a former or degraded wetland site.</t>
  </si>
  <si>
    <t>Please note that some required materials are specific to storage or filtration crediting.</t>
  </si>
  <si>
    <t>The disposal of effluent on, above, or into the surface of the ground through spray irrigation, other irrigation techniques, rapid-rate systems, absorption fields, overland flow systems, or other methods. Crediting based on the change in disposal type.</t>
  </si>
  <si>
    <t>Diversion of treated effluent for reuse. "Reuse" means the deliberate application of reclaimed water, in compliance with Department and District rules, for a beneficial purpose.</t>
  </si>
  <si>
    <t>WWTF upgrades that are specifically designed to achieve higher levels of nutrient removal.</t>
  </si>
  <si>
    <t>Upgrades to WWTFs as well as the collection/transmission systems used for collection and transmission of wastewater from individual service connection laterals to WWTFs.</t>
  </si>
  <si>
    <t>Project Type</t>
  </si>
  <si>
    <t>Creditable</t>
  </si>
  <si>
    <t>Structural</t>
  </si>
  <si>
    <t xml:space="preserve">ProjectType Definition  copied from 2019 Stakeholder Instructions. </t>
  </si>
  <si>
    <t>Acres Treated Required</t>
  </si>
  <si>
    <t>Allowed to have status of ongoing?</t>
  </si>
  <si>
    <t>Allowed to have status of Underway?</t>
  </si>
  <si>
    <t>Word count</t>
  </si>
  <si>
    <t>712 Wastewater Report</t>
  </si>
  <si>
    <t>Unsure of something, ask a colleague</t>
  </si>
  <si>
    <t>"Retention" means a system designed to prevent the discharge of stormwater runoff into surface waters in the state by complete on-site storage. Examples are systems such as excavated or natural depression storage areas, borrow pits, or above ground storage areas.</t>
  </si>
  <si>
    <t>Yes</t>
  </si>
  <si>
    <t xml:space="preserve">Status of ongoing is not allowed. </t>
  </si>
  <si>
    <t xml:space="preserve">No, do not include. </t>
  </si>
  <si>
    <t>Mixed Structural and Non-Structural</t>
  </si>
  <si>
    <t>Agricultural BMPs are practical, cost-effective actions that agricultural producers can implement to conserve water and reduce the amount of pesticides, fertilizers, animal waste and other pollutants entering our water resources. BMPs are designed to benefit water quality and water conservation while maintaining or even enhancing agricultural production.</t>
  </si>
  <si>
    <t>No</t>
  </si>
  <si>
    <t>Yes, Ongoing allowed.</t>
  </si>
  <si>
    <t>Non-Structural</t>
  </si>
  <si>
    <t>For purposes of project credit, aquatic vegetation is defined as freshwater plants that live in water or on the surface of water. Aquatic vegetation generally includes plant material that is typically herbaceous and predominately angiosperms (flowering plants) and algae. Mechanical removal or harvest of aquatic vegetation is treatment without herbicides or other control mechanisms.</t>
  </si>
  <si>
    <t>Concrete or fiberglass structures containing a series of sediment settling chambers separated by baffles.</t>
  </si>
  <si>
    <t>The second generation (nutrient separating) baffle box includes a wire mesh box that captures vegetative debris, litter, and other materials from settling in the water in the bottom of the box, thereby preventing leaching of the nutrients.</t>
  </si>
  <si>
    <t>Engineered media for use in stormwater BMPs to
increase the removal of pollutants, especially nutrients.</t>
  </si>
  <si>
    <t>A bioswale or vegetated swale is a form of bioretention used to partially treat water quality, attenuate flooding potential, and convey stormwater away from critical infrastructure. These systems are linear, with length to width dimensions much greater than the more typical 2:1 applied to bioretention cells.</t>
  </si>
  <si>
    <t>Load tracking</t>
  </si>
  <si>
    <t>Not defined in 2019 Stakeholder Instructions</t>
  </si>
  <si>
    <t>We usually designate this as non-structural as what we are crediting is the model, but I understand your point and I am okay with that.</t>
  </si>
  <si>
    <t>A stormwater management system could be considered a BMP treatment train, in which the individual BMPs are the cars where the water flows from one BMP to another through engineered connections. Generally, the more BMPs that are incorporated into the system, the better the performance of the treatment train.</t>
  </si>
  <si>
    <t>Devices installed in storm drain inlets that provide water quality treatment through filtration, settling, or adsorption. Catch basin inserts are commercially available products and are generally configured to remove one or more of the following contaminants: coarse sediment, oil and grease, and litter and debris. They may include oil absorbent bags that require regular changing.</t>
  </si>
  <si>
    <t>Weirs, channel control structures, and other control structures are structural components of a stormwater system that detain stormwater and allow its controlled release. Weirs and other control structures are common components of most of the traditional structural controls. They also are found within conveyance systems, such as ditches or secondary/tertiary canals.</t>
  </si>
  <si>
    <t>Ineligible for Credit</t>
  </si>
  <si>
    <r>
      <t xml:space="preserve">Oyster reefs are built primarily by the eastern oyster, </t>
    </r>
    <r>
      <rPr>
        <i/>
        <sz val="9"/>
        <color theme="1"/>
        <rFont val="Times New Roman"/>
        <family val="1"/>
      </rPr>
      <t>Crassostrea virginica</t>
    </r>
    <r>
      <rPr>
        <sz val="9"/>
        <color theme="1"/>
        <rFont val="Times New Roman"/>
        <family val="1"/>
      </rPr>
      <t>. Oyster reefs are built via the successive reproduction and settlement of larvae onto hard structures such as existing oyster reefs, pilings, rocks, downed trees and recycled oyster shell. Thus, with continued settlement and subsequent generational growth, oysters may form massive reef structures in estuarine systems.</t>
    </r>
  </si>
  <si>
    <t>Credit Trade 
(LSRJ Main Stem only)</t>
  </si>
  <si>
    <t>Trade</t>
  </si>
  <si>
    <t>“Water Quality Credit Trading” means the exchange of credits between point and nonpoint sources in the LSJR Basin to achieve or maintain the TMDL. “Credit” means the pollutant-specific point source load reduction or nonpoint source load reduction that is generated and may be used or traded as water quality credits (WQCs). A credit may only be generated when pollutants loads are reduced below the baseline load allowable under the TMDL or BMAP. Credits shall be in either the units of pounds per year or kilograms per year. Florida Administrative Code: https://www.flrules.org/gateway/ruleNo.asp?id=62-306.200</t>
  </si>
  <si>
    <t xml:space="preserve">We use "Trade" instead of structural or non-structural here. I updated it. </t>
  </si>
  <si>
    <t>Decommission and abandonment apply to facilities such as coal power plants or wastewater treatment facilities. Takes place after deactivation and includes surveillance and maintenance, decontamination, and/or dismantlement. These actions are taken at the end of the life of a facility to retire it from service with adequate regard for the health and safety of workers and the public and protection of the environment.</t>
  </si>
  <si>
    <t>Denitrification walls are constructed by mixing a carbon source-such as sawdust- into soils through which groundwater passes. These systems can reduce nitrate inputs to receiving waters by enhancing denitrification.</t>
  </si>
  <si>
    <t>DWM programs encourage private property owners to retain water on their land rather than drain it, accept and detain regional runoff for storage, or do both. Landowners typically become involved in the program through cost-share cooperative projects, easements, or payment for environmental services.</t>
  </si>
  <si>
    <t>Dry detention systems are typically utilized in high groundwater table areas where the normal groundwater level makes the use of a retention type facility less feasible. Dry detention systems are intended to be dry basins which are designed to hold a specific quantity of stormwater runoff (treatment volume). Recovery of the design treatment volume occurs as a result of water migration of the stormwater runoff through the pond bottom, discharge through an outfall orifice structure, or into an underdrain system or side bank filter constructed around the perimeter or bottom of the pond.</t>
  </si>
  <si>
    <t>Education efforts include the Florida Yards &amp; Neighborhoods Program, landscaping local code/ordinance, irrigation local code/ordinance, fertilizer local code/ordinance, public service announcements, informational pamphlets, websites, and an inspection program with call-in number for illicit discharges.</t>
  </si>
  <si>
    <t>Public education efforts above and beyond the defined public education efforts.</t>
  </si>
  <si>
    <t>An exfiltration trench is a subsurface retention system consisting of a conduit such as perforated pipe surrounded by natural or artificial aggregate which temporarily stores and infiltrates stormwater runoff.</t>
  </si>
  <si>
    <t>Removal of a plant species introduced to Florida, purposefully or accidentally, from a natural range outside of Florida, including naturalized exotic species and invasive exotic species.</t>
  </si>
  <si>
    <r>
      <t xml:space="preserve">? Non-Structural </t>
    </r>
    <r>
      <rPr>
        <sz val="9"/>
        <color rgb="FF7030A0"/>
        <rFont val="Calibri"/>
        <family val="2"/>
        <scheme val="minor"/>
      </rPr>
      <t>Correct</t>
    </r>
  </si>
  <si>
    <t>Bacteria</t>
  </si>
  <si>
    <t>Projects under this type include OSTDS related ordinances, enforcement, program implementation, permit review, failure area evaluation or ranking, septic system inspection, phase out, or upgrade, education, and water sampling.</t>
  </si>
  <si>
    <t>Projects under this type include upgrades, inspection, maintenance, or rehab of manholes, pump stations, sewer lines or ARV, private lift station inspections and enforcement, SSO investigations, and surface water sampling for conditions and trends.</t>
  </si>
  <si>
    <t>Projects under this type include source investigation and identification activities such as Walk the Waterbody, intensive sampling, microbial source tracking, and other activities related to finding potential sources of FIB contamination.</t>
  </si>
  <si>
    <t>Activities under this project type include, but are not limited to, flood control projects, stormwater system rehabilitation, stormwater BMPs, BMP maintenance including ponds, ditches, and canals, stormwater pipe cleaning and maintenance, and illicit discharge identification or removal.</t>
  </si>
  <si>
    <t>Activities within this project type include cleanup (community or government) that eliminates trash sources in and around impaired waters.</t>
  </si>
  <si>
    <t>The harvest of fish (often gizzard shad) to improve water quality. These fish feed on algae on the bottom of the waterway, stirring up sediments and clouding the water and excrete nutrients back into the water.</t>
  </si>
  <si>
    <r>
      <t xml:space="preserve">Needs Def. </t>
    </r>
    <r>
      <rPr>
        <sz val="9"/>
        <color rgb="FF7030A0"/>
        <rFont val="Calibri"/>
        <family val="2"/>
        <scheme val="minor"/>
      </rPr>
      <t>Added</t>
    </r>
  </si>
  <si>
    <t>Swales are designed to infiltrate a defined quantity of runoff (the treatment volume) through the permeable soils of the swale floor and side slopes into the shallow ground water aquifer immediately following a storm event. A swale with swale blocks or raised driveway culverts essentially is a linear retention system in which the treatment volume is retained within the swale by designing periodic linear flow barriers (blocks and culverts) and the water is retained to promote percolation.</t>
  </si>
  <si>
    <t>Swales infiltrate runoff through permeable soils into the shallow ground water aquifer. Conveyance swales are designed to properly convey and infiltrate stormwater runoff as it travels through the swale.</t>
  </si>
  <si>
    <t>Swales are designed to infiltrate a defined quantity of runoff (the treatment volume) through the permeable soils of the swale floor and side slopes into the shallow ground water aquifer immediately following a storm event. Conveyance swales are designed and constructed to properly convey and infiltrate stormwater runoff as it travels through the swale.</t>
  </si>
  <si>
    <t>The patented HWTT represents a combination of chemical and wetland treatment approaches, with the system comprised of vegetated zones (primarily with floating and/or submerged macrophytes), non-vegetated zones, internal floc recycling mechanisms, and the drying of floc material with subsequent re- introduction into the treatment train.</t>
  </si>
  <si>
    <t>Hydrodynamic separators are small, flow-through devices that remove sediment, trap debris, and separate floating oils from runoff. While their proprietary designs vary, they all primarily rely on swirl action and particle settling to remove pollutants. They appear to be most effective when used for pretreatment in areas where runoff is expected to contain sediment particles greater than 100 microns in diameter. Types of hydrodynamic separators include specific products such as Stormceptor, Storm Treat, VortSentry, CDS, and Aqua-Swirl.</t>
  </si>
  <si>
    <t>Converting back to a historic condition those wetlands, surface waters, or uplands that currently exist as one form that differs from the historic condition.</t>
  </si>
  <si>
    <t>Alum injection systems are chemical treatment systems that inject aluminum sulfate into stormwater pipes to cause coagulation of pollutants. This project type is specific to alum treatment in-waterbody.</t>
  </si>
  <si>
    <t>Bacteria used to stimulate the breakdown of the floating organic matter in the pond water column to speed up the decomposition of nutrient-rich organic debris in the muck layer. This type is specific to in-waterbody treatment.</t>
  </si>
  <si>
    <t>Upgrades to industrial facilities as outlined in the US EPA 11 regulated categories which reduce point source or nonpoint source pollution which DEP has included in their loading estimates. Examples of EPA Industrial facilities include heavy manufacturing, mining operations, hazardous waste facilities, power plants, and others.</t>
  </si>
  <si>
    <t>Purchasing environmentally significant lands to protect those lands from imminent development or alteration, thereby ensuring present and future generations’ access to important waterways, open spaces, and recreation and conservation lands.</t>
  </si>
  <si>
    <t>Environmental preservation is the strict setting aside of natural resources to prevent the use or contact by humans or by human intervention. In terms of policy making this often means setting aside areas as nature reserves (otherwise known as wildlife reserves), parks, or other conservation areas.</t>
  </si>
  <si>
    <t>“Land use” is the term used to describe the human use of land; land use represents the economic and cultural activities (e.g., agricultural, residential, industrial, mining, and recreational uses) that are practiced at a place. "Land use change" is when the use transitions from one type to another.</t>
  </si>
  <si>
    <t>LID. A stormwater management approach that uses a suite of BMPs (structural and non-structural) distributed throughout the site and integrated as a BMP treatment train (i.e., in series) to replicate the natural hydrologic functioning of the landscape and to reduce the average annual stormwater pollutant loading discharged off-site.</t>
  </si>
  <si>
    <t>Rain gardens are small retention basins that are integrated into a site's landscaping. They also are called bioretention systems. A rain garden is a shallow, constructed depression that is planted with deep-rooted Florida-Friendly or native plants.</t>
  </si>
  <si>
    <t>Mechanical removal of algae from the water surface.</t>
  </si>
  <si>
    <t>"Dredging" means excavation by any means in surface waters or wetlands, as delineated in Section 373.421(1), F.S. Dredging also means the excavation, or creation, of a water body which is, or is to be, connected to surface waters or wetlands, as delineated in Section 373.421(1), F .S., directly or via an excavated water body or series of water bodies [Section 373 .403(13), F.S.].</t>
  </si>
  <si>
    <r>
      <t xml:space="preserve">? Mixed Structural and Non-Structural </t>
    </r>
    <r>
      <rPr>
        <sz val="9"/>
        <color rgb="FF7030A0"/>
        <rFont val="Calibri"/>
        <family val="2"/>
        <scheme val="minor"/>
      </rPr>
      <t>Tiffany and I think that this should be non-structural. It is currently listed as non-structural in the metrics SOP as well.</t>
    </r>
  </si>
  <si>
    <t>Wetlands are filters for water coming off the land, reducing sediment and chemicals in run off before it gets into open water. These chemicals and sediment could kill fish and amphibian eggs, smother bottom feeding wildlife and plants, and clog waterways. In wetlands, water flow slows so suspended sediment drops out and settles to the wetland floor. Nutrients from manure, sewage systems, and other sources are absorbed for leaf and stem growth of plants. Others are trapped in the soil and used by microorganisms there.</t>
  </si>
  <si>
    <t xml:space="preserve">Added. I think, to Stacy's point, we can combine these. The definitions given in the metrics SOP are identical so I am not sure that they aren't being used interchangably. </t>
  </si>
  <si>
    <t>Offline BMPs divert the first flush of polluted stormwater (often called "treatment volume") and isolate it from the remaining stormwater, which is managed for flood control. A "retention basin"' is a recessed area within the landscape that is designed to store and retain a defined quantity of runoff, allowing it to percolate through permeable soils into the shallow ground water aquifer.</t>
  </si>
  <si>
    <t>Online BMPs temporarily store runoff before they discharge to surface waters. A "retention basin"' is a recessed area within the landscape that is designed to store and retain a defined quantity of runoff, allowing it to percolate through permeable soils into the shallow ground water aquifer.</t>
  </si>
  <si>
    <t xml:space="preserve">Onsite Sewage Treatment and Disposal System (OSTDS) Enhancement </t>
  </si>
  <si>
    <t>Enhancements to conventional septic systems, with nitrogen removal efficiencies expected to be above the 10 % - 50 % estimated for operational level 1 systems, while ensuring that the systems continue to function and provide their expected level of public health protection. This may include drainfield enhancements or the addition of advanced technologies to the tank such as those certified under NSF45 and NSF245. DRAFT Florida Onsite Sewage Nitrogen Reduction Strategies Study. http://www.floridahealth.gov/environmental-health/onsite-sewage/research/draftlegreportsm.pdf</t>
  </si>
  <si>
    <t>Phased approach of connecting properties to sanitary sewer in septic tank failure areas.</t>
  </si>
  <si>
    <t>Pervious pavement systems include the subsoil, the sub-base, and the pervious pavement. They can include several types of materials or designed systems such as pervious concrete, pervious aggregate/binder products, pervious paver systems, and modular paver systems. Pervious pavement systems are retention systems. They should be used as part of a treatment train to reduce stormwater volume and pollutant load from parking lots, or similar types of areas.</t>
  </si>
  <si>
    <t>An artesian well (also known as a "free-flowing well") is a well that has been drilled into an aquifer in a location where the underground pressure is great enough for the water to rise inside the well. In some cases, the water is under enough pressure to rise from the aquifer to the land's surface without using a pump. The process of permanently plugging an abandoned well involves installation of a temporary plug where possible, and permanent well abandonment by a licensed well driller.</t>
  </si>
  <si>
    <r>
      <t xml:space="preserve">? Structural </t>
    </r>
    <r>
      <rPr>
        <sz val="9"/>
        <color rgb="FF7030A0"/>
        <rFont val="Calibri"/>
        <family val="2"/>
        <scheme val="minor"/>
      </rPr>
      <t>Correct</t>
    </r>
  </si>
  <si>
    <t>A designed system constructed, operated, and maintained to collect convey, store, absorb, inhibit, treat, use or reuse stormwater to prevent or reduce flooding, overdrainage, environmental degradation and water pollution or otherwise affect the quantity and quality of discharges from multiple parcels and projects within the drainage area served by the regional system, where the term 'drainage area" refers to the land or development that is served by or contributes stormwater to the regional system.</t>
  </si>
  <si>
    <t>Retrofit of an existing retention or detention BMP with the addition of BAM. BAM is engineered media for use in stormwater BMPs to increase the removal of pollutants, especially nutrients.</t>
  </si>
  <si>
    <t>Construction of a retention or detention BMP with the addition of BAM. BAM is engineered media for use in stormwater BMPs to increase the removal of pollutants, especially nutrients.</t>
  </si>
  <si>
    <t>Alum injection systems are chemical treatment systems that inject aluminum sulfate into stormwater pipes to cause coagulation of pollutants. This project type is specific to alum treatment of domestic wastewater.</t>
  </si>
  <si>
    <t>No- Confirmed by BMAP Group and Greg</t>
  </si>
  <si>
    <t>Planting of submerged aquatic vegetation, including sea grass and fresh water plants.</t>
  </si>
  <si>
    <t>Shoreline stabilization is usually constructed to protect upland property or a shoreline from erosion. Types include natural vegetation stabilization (salt marshes, mangroves, seagrasses, and other native plants) and hardened stabilizers (sea walls, riprap, groins and bulkheads).</t>
  </si>
  <si>
    <t>Alum injection systems are chemical treatment systems that inject aluminum sulfate into stormwater pipes to cause coagulation of pollutants. This project type is specific to alum treatment of stormwater.</t>
  </si>
  <si>
    <t>Bacteria used to stimulate the breakdown of the floating organic matter in the pond water column to speed up the decomposition of nutrient-rich organic debris in the muck layer. This type is specific to stormwater treatment.</t>
  </si>
  <si>
    <r>
      <t xml:space="preserve">? Status of ongoing is not allowed. </t>
    </r>
    <r>
      <rPr>
        <sz val="9"/>
        <color rgb="FF7030A0"/>
        <rFont val="Calibri"/>
        <family val="2"/>
        <scheme val="minor"/>
      </rPr>
      <t xml:space="preserve">According to WMD this is an ongoing process. Also, it is listed twice so I think we should change the project type name to differentiate between stormwater and in receiving waterbody. </t>
    </r>
  </si>
  <si>
    <t>Stormwater injection well used to place stormwater underground for disposal or for aquifer recharge benefits. If a Class I well is used, the stormwater disposal point is below the lowermost underground source of drinking water. Class V wells, if applicable, may dispose of water in or above sources of drinking water and crediting may be adjusted, especially in springsheds.</t>
  </si>
  <si>
    <t>Fountain or subsurface aeration system that introduces air into stormwater pond to facilitate biological decomposition of pond muck, de-stratify thermal layers in the water and improve the ecological health of the system. In general, air promotes biological activity, which reduces the amount of available nutrients for algae.</t>
  </si>
  <si>
    <t>"Reuse" means the deliberate application of reclaimed water, in compliance with DEP and District rules, for a beneficial purpose.</t>
  </si>
  <si>
    <t>"Maintenance" or "Repair'' means remedial work of a nature as may affect the safety of any dam, impoundment, reservoir, or appurtenant work or works, but excludes routine custodial maintenance. [Section 373.403(8), F.S.]</t>
  </si>
  <si>
    <t>Yes or No</t>
  </si>
  <si>
    <r>
      <t xml:space="preserve">? Mixed Structural and Non-Structural </t>
    </r>
    <r>
      <rPr>
        <sz val="9"/>
        <color rgb="FF7030A0"/>
        <rFont val="Calibri"/>
        <family val="2"/>
        <scheme val="minor"/>
      </rPr>
      <t>Currently classified as non-structural. Mary added this project type so if we think it should be classifed as both, I think checking with her would provide clarity.</t>
    </r>
    <r>
      <rPr>
        <sz val="9"/>
        <color theme="1"/>
        <rFont val="Calibri"/>
        <family val="2"/>
        <scheme val="minor"/>
      </rPr>
      <t xml:space="preserve"> (Anita asked Mary, 7/20/20.)</t>
    </r>
  </si>
  <si>
    <t>Buffers and filter strips are areas of permanent vegetation located within and between agricultural fields, or other nonpoint sources, and the water courses to which they drain. These buffers are intended to intercept and slow runoff thereby providing water quality benefits. In addition, in many settings they are intended to intercept shallow groundwater moving through the root zone below the buffer.</t>
  </si>
  <si>
    <t>Wastewater injection well used to place treated domestic or nonhazardous wastewater underground for disposal or for aquifer recharge benefits.</t>
  </si>
  <si>
    <t>Wastewater injection well used to place treated domestic or nonhazardous wastewater underground, which may include industrial wastewater. If a Class I well is used, the water disposal point is below the lowermost underground source of drinking water. Class V wells, if applicable, may dispose of water in or above sources of drinking water and crediting may be adjusted, especially in springsheds.</t>
  </si>
  <si>
    <t>Wastewater injection well used to place treated domestic or nonhazardous wastewater (which may include industrial wastewater) underground, for disposal or for aquifer recharge benefits.  If a Class I well is used, the water disposal point is below the lowermost underground source of drinking water. Class V wells, if applicable, may dispose of water in or above sources of drinking water and crediting may be adjusted, especially in springsheds.</t>
  </si>
  <si>
    <t xml:space="preserve">TINA, update project types so this list matches the horizontal version. </t>
  </si>
  <si>
    <t>Expansion of the collection/transmission systems including sewers, pipelines, conduits, manholes, pumping stations, force mains, and all other facilities used for collection and transmission of wastewater from individual service connection laterals to WWTFs intended for the purpose of providing treatment prior to release to the environment.</t>
  </si>
  <si>
    <t>"Wet detention" means the collection and temporary storage of stormwater in a permanently wet impoundment in such a manner as to provide for treatment through physical, chemical, and biological processes with subsequent gradual release of the stormwater.</t>
  </si>
  <si>
    <t>Reuse of reclaimed water or the disposal of effluent on, above, or into the surface of the ground through spray irrigation, other irrigation techniques, rapid-rate systems, absorption fields, overland flow systems, or other methods.</t>
  </si>
  <si>
    <r>
      <t xml:space="preserve">Def. needs clarified to explain why it's not </t>
    </r>
    <r>
      <rPr>
        <sz val="9"/>
        <color rgb="FF7030A0"/>
        <rFont val="Calibri"/>
        <family val="2"/>
        <scheme val="minor"/>
      </rPr>
      <t>- Check the addition and see if that works.</t>
    </r>
  </si>
  <si>
    <t>Diversion of treated effluent for stormwater reuse. "Reuse" means the deliberate application of reclaimed water, in compliance with Department and District rules, for a beneficial purpose.</t>
  </si>
  <si>
    <t>Upgrades to WWTFs as well as the collection/transmission systems including sewers, pipelines, conduits, manholes, pumping stations, force mains, and all other facilities used for collection and transmission of wastewater from individual service connection laterals to WWTFs.</t>
  </si>
  <si>
    <t>Definition</t>
  </si>
  <si>
    <t>Projects related to domestic wastewater and industrial facilities, infrastructure, and OSTDS (septic systems) which are tracked for the purpose of estimating nutrient load reductions.</t>
  </si>
  <si>
    <t>Projects related to agricultural operations tracked for the purpose of demonstrating compliance with BMAPs, estimating nutrient load reductions, or supporting implementation of future agricultural projects.</t>
  </si>
  <si>
    <t xml:space="preserve">Projects related to treatment of stormwater, activities that reduce loading to stormwater, capture of stormwater and the nutrients it contains, for the purpose of tracking nutrient load reductions. </t>
  </si>
  <si>
    <t xml:space="preserve">Information used to correct, update, or transfer loading or loading allocations post model completion. </t>
  </si>
  <si>
    <t xml:space="preserve">In Waterbody </t>
  </si>
  <si>
    <t>Nutrient reducing action occurring in a waterbody (instead of the action occurring within a structural BMP or conveyance system which are considered Stormwater Projects).</t>
  </si>
  <si>
    <t>Projects that support water quality restoration or preservation of waterbodies but are currently ineligible for nutrient credit.</t>
  </si>
  <si>
    <t>Category 2 Definition</t>
  </si>
  <si>
    <t>Projects related to treatment of stormwater via structures specifically focusing on detention or retention. These are recorded for the purpose of tracking nutrient load reductions.</t>
  </si>
  <si>
    <t>Projects related to treatment of stormwater via structures recorded for the purpose of tracking nutrient load reductions. For projects calculated as detention or retention, see Stormwater Structural Retention/Detention.</t>
  </si>
  <si>
    <t xml:space="preserve">Projects which are non-structural (not requiring construction) and are implemented on an ongoing basis to continuously remove nutrient from a stormwater system. </t>
  </si>
  <si>
    <t>Projects related to reducing nutrient loading to stormwater via education, outreach, or other programs.</t>
  </si>
  <si>
    <t>Projects related to domestic wastewater treatment facilities (WWTF) which are tracked for the purpose of estimating nutrient load reductions.</t>
  </si>
  <si>
    <t>Projects related to OSTDS (septic systems) which are tracked for the purpose of estimating nutrient load reductions.</t>
  </si>
  <si>
    <t>Projects related to industrial waste facilities which are tracked for the purpose of estimating nutrient load reductions.</t>
  </si>
  <si>
    <t>Information not used during modeling, but necessary for improved reflection of nutrient loading and allocations.</t>
  </si>
  <si>
    <t>The trading of credits between entities with allocations. Restrictions apply, speak with the BMAP coordinator for more information.</t>
  </si>
  <si>
    <t xml:space="preserve">Project types used to track efforts to identify or reduce sources of bacteriological contamination in BMAPs specifically addressing fecal indicator bacteria (FIB) impairments. </t>
  </si>
  <si>
    <t>Projects that provide additional information of the watershed through study, assessment, planning and enhanced education.</t>
  </si>
  <si>
    <t>Projects related to the purchase or preservation of natural systems that prevent or reduce nutrient loading.</t>
  </si>
  <si>
    <t xml:space="preserve">Projects that may provide nutrient reduction benefits, but DEP has not approved standardized reduction calculations at this time. </t>
  </si>
  <si>
    <t xml:space="preserve">Projects or programs that maintain WWTFs and their components. This category also includes service area expansion. For credits related to service area expansion, see OSTDS Phase Out. </t>
  </si>
  <si>
    <t>Structural/Non-Structural</t>
  </si>
  <si>
    <t>Check against For Access form</t>
  </si>
  <si>
    <t>Match?</t>
  </si>
  <si>
    <t>Use Past Designation</t>
  </si>
  <si>
    <t>Non-structural</t>
  </si>
  <si>
    <t>Structural   </t>
  </si>
  <si>
    <t>Turbidity Reducing Polymers (e.g., Floc logs ®)</t>
  </si>
  <si>
    <t>Credit Sharing</t>
  </si>
  <si>
    <t>Reductions that were created by one or more lead entities that are shared with other lead entities, through a cooperative agreement that results in reductions being shared. Ex: Save Our IRL. BMAP Program must preapprove use.</t>
  </si>
  <si>
    <t>Credit sharing documentation, example: SOIRL spreadsheet</t>
  </si>
  <si>
    <t>ProjectType Definition (Short) 2022</t>
  </si>
  <si>
    <t>Project Type Definition for Updated Stakeholder Instructions use.</t>
  </si>
  <si>
    <t>Reductions that were created by one or more lead entities that are shared with other lead entities, not through a credit trade, but through a cooperative funding program or similar arrangement that results in reductions being shared with more than one organization. An example is the Save Our IRL Program.</t>
  </si>
  <si>
    <t>OSTDS Conversion to Distributed Wastewater System</t>
  </si>
  <si>
    <t>*OSTDS Conversion to Distributed Wastewater System</t>
  </si>
  <si>
    <t>Permit</t>
  </si>
  <si>
    <t>Alternative to conventional septic systems using wastewater treatment systems other than enhanced nutrient-reducing systems that achieve at least 65 percent nitrogen reduction.</t>
  </si>
  <si>
    <t>N/A</t>
  </si>
  <si>
    <t xml:space="preserve">Please note, some documentation for calculating credit for OSTDS Conversion to Distributed Wastewater System is different dependant on whether crediting is for a springs or surface water BMAP. </t>
  </si>
  <si>
    <t>Calculations will be done internally.</t>
  </si>
  <si>
    <t>Wastewater - Nutrient Projects Ineligible for Credit</t>
  </si>
  <si>
    <t>WWTF Capacity Expansion</t>
  </si>
  <si>
    <t>Allocation Adjustment</t>
  </si>
  <si>
    <t>In Waterbody - Offline Treatment-and-Return Technology</t>
  </si>
  <si>
    <t>Stormwater - Nutrient Projects Ineligible for Credit</t>
  </si>
  <si>
    <t>Additional Management Strategies</t>
  </si>
  <si>
    <t>After assigned reductions were published, a subtraction of allocated loading that DEP determined was not the lead entity’s responsibility. Only for use by DEP staff.</t>
  </si>
  <si>
    <t>Nutrient Studies, Monitoring, and Enhanced Education - Ineligible for Credit</t>
  </si>
  <si>
    <t>Planning and project identification efforts for responsible entities that were unable to demonstrate sufficient reductions to meet their milestones. Please see the BMAP appendix named “Planning for Additional Management Strategies”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</si>
</sst>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sz val="9"/>
      <color theme="1" tint="4.9989318521683403E-2"/>
      <name val="Calibri"/>
      <family val="2"/>
      <scheme val="minor"/>
    </font>
    <font>
      <b/>
      <sz val="9"/>
      <color theme="1" tint="4.9989318521683403E-2"/>
      <name val="Calibri"/>
      <family val="2"/>
      <scheme val="minor"/>
    </font>
    <font>
      <b/>
      <sz val="11"/>
      <color theme="1" tint="4.9989318521683403E-2"/>
      <name val="Calibri"/>
      <family val="2"/>
      <scheme val="minor"/>
    </font>
    <font>
      <b/>
      <sz val="9"/>
      <color rgb="FF0070C0"/>
      <name val="Calibri"/>
      <family val="2"/>
      <scheme val="minor"/>
    </font>
    <font>
      <b/>
      <sz val="11"/>
      <color theme="1"/>
      <name val="Calibri"/>
      <family val="2"/>
      <scheme val="minor"/>
    </font>
    <font>
      <u/>
      <sz val="11"/>
      <color theme="10"/>
      <name val="Calibri"/>
      <family val="2"/>
      <scheme val="minor"/>
    </font>
    <font>
      <sz val="8"/>
      <name val="Calibri"/>
      <family val="2"/>
      <scheme val="minor"/>
    </font>
    <font>
      <sz val="9"/>
      <color theme="1"/>
      <name val="Calibri"/>
      <family val="2"/>
      <scheme val="minor"/>
    </font>
    <font>
      <i/>
      <sz val="12"/>
      <color theme="1" tint="4.9989318521683403E-2"/>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9"/>
      <color theme="1"/>
      <name val="Calibri"/>
      <family val="2"/>
      <scheme val="minor"/>
    </font>
    <font>
      <sz val="10"/>
      <name val="Times New Roman"/>
      <family val="1"/>
    </font>
    <font>
      <sz val="12"/>
      <color theme="1"/>
      <name val="Times New Roman"/>
      <family val="1"/>
    </font>
    <font>
      <u/>
      <sz val="11"/>
      <color theme="1"/>
      <name val="Calibri"/>
      <family val="2"/>
      <scheme val="minor"/>
    </font>
    <font>
      <b/>
      <i/>
      <sz val="11"/>
      <color theme="1"/>
      <name val="Calibri"/>
      <family val="2"/>
      <scheme val="minor"/>
    </font>
    <font>
      <sz val="8"/>
      <color theme="1"/>
      <name val="Calibri"/>
      <family val="2"/>
      <scheme val="minor"/>
    </font>
    <font>
      <sz val="11"/>
      <color theme="5" tint="-0.249977111117893"/>
      <name val="Calibri"/>
      <family val="2"/>
      <scheme val="minor"/>
    </font>
    <font>
      <i/>
      <sz val="11"/>
      <color theme="1"/>
      <name val="Calibri"/>
      <family val="2"/>
      <scheme val="minor"/>
    </font>
    <font>
      <b/>
      <sz val="12"/>
      <color theme="1"/>
      <name val="Times New Roman"/>
      <family val="1"/>
    </font>
    <font>
      <b/>
      <sz val="28"/>
      <color theme="1"/>
      <name val="Calibri"/>
      <family val="2"/>
      <scheme val="minor"/>
    </font>
    <font>
      <b/>
      <sz val="11"/>
      <color theme="5" tint="-0.249977111117893"/>
      <name val="Calibri"/>
      <family val="2"/>
      <scheme val="minor"/>
    </font>
    <font>
      <b/>
      <u/>
      <sz val="11"/>
      <color theme="1"/>
      <name val="Calibri"/>
      <family val="2"/>
      <scheme val="minor"/>
    </font>
    <font>
      <b/>
      <sz val="16"/>
      <color theme="1"/>
      <name val="Calibri"/>
      <family val="2"/>
      <scheme val="minor"/>
    </font>
    <font>
      <b/>
      <sz val="22"/>
      <color theme="1"/>
      <name val="Calibri"/>
      <family val="2"/>
      <scheme val="minor"/>
    </font>
    <font>
      <b/>
      <sz val="20"/>
      <color theme="1"/>
      <name val="Calibri"/>
      <family val="2"/>
      <scheme val="minor"/>
    </font>
    <font>
      <sz val="11"/>
      <name val="Calibri"/>
      <family val="2"/>
      <scheme val="minor"/>
    </font>
    <font>
      <sz val="11"/>
      <color theme="4" tint="-0.499984740745262"/>
      <name val="Calibri"/>
      <family val="2"/>
      <scheme val="minor"/>
    </font>
    <font>
      <b/>
      <sz val="11"/>
      <color theme="4" tint="-0.499984740745262"/>
      <name val="Calibri"/>
      <family val="2"/>
      <scheme val="minor"/>
    </font>
    <font>
      <b/>
      <sz val="14"/>
      <color theme="5" tint="-0.499984740745262"/>
      <name val="Calibri"/>
      <family val="2"/>
      <scheme val="minor"/>
    </font>
    <font>
      <b/>
      <sz val="11"/>
      <name val="Calibri"/>
      <family val="2"/>
      <scheme val="minor"/>
    </font>
    <font>
      <sz val="10"/>
      <name val="Calibri"/>
      <family val="2"/>
      <scheme val="minor"/>
    </font>
    <font>
      <sz val="11"/>
      <color theme="1" tint="4.9989318521683403E-2"/>
      <name val="Calibri"/>
      <family val="2"/>
      <scheme val="minor"/>
    </font>
    <font>
      <i/>
      <sz val="10"/>
      <name val="Calibri"/>
      <family val="2"/>
      <scheme val="minor"/>
    </font>
    <font>
      <sz val="9"/>
      <color theme="1"/>
      <name val="Times New Roman"/>
      <family val="1"/>
    </font>
    <font>
      <b/>
      <sz val="9"/>
      <color theme="1"/>
      <name val="Times New Roman"/>
      <family val="1"/>
    </font>
    <font>
      <i/>
      <sz val="9"/>
      <color theme="1"/>
      <name val="Times New Roman"/>
      <family val="1"/>
    </font>
  </fonts>
  <fills count="19">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FF93"/>
        <bgColor indexed="64"/>
      </patternFill>
    </fill>
    <fill>
      <patternFill patternType="solid">
        <fgColor theme="4" tint="0.39997558519241921"/>
        <bgColor indexed="64"/>
      </patternFill>
    </fill>
    <fill>
      <patternFill patternType="solid">
        <fgColor rgb="FFFFCC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9" tint="0.39997558519241921"/>
        <bgColor indexed="64"/>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s>
  <borders count="6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theme="4" tint="-0.499984740745262"/>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theme="4" tint="-0.499984740745262"/>
      </left>
      <right style="thin">
        <color indexed="64"/>
      </right>
      <top style="thin">
        <color indexed="64"/>
      </top>
      <bottom style="thin">
        <color indexed="64"/>
      </bottom>
      <diagonal/>
    </border>
    <border>
      <left style="thin">
        <color indexed="64"/>
      </left>
      <right style="medium">
        <color theme="4" tint="-0.499984740745262"/>
      </right>
      <top style="thin">
        <color indexed="64"/>
      </top>
      <bottom style="thin">
        <color indexed="64"/>
      </bottom>
      <diagonal/>
    </border>
    <border>
      <left style="medium">
        <color theme="4" tint="-0.499984740745262"/>
      </left>
      <right style="thin">
        <color indexed="64"/>
      </right>
      <top style="thin">
        <color indexed="64"/>
      </top>
      <bottom style="medium">
        <color theme="4" tint="-0.499984740745262"/>
      </bottom>
      <diagonal/>
    </border>
    <border>
      <left style="thin">
        <color indexed="64"/>
      </left>
      <right style="medium">
        <color theme="4" tint="-0.499984740745262"/>
      </right>
      <top style="thin">
        <color indexed="64"/>
      </top>
      <bottom style="medium">
        <color theme="4" tint="-0.499984740745262"/>
      </bottom>
      <diagonal/>
    </border>
    <border>
      <left style="medium">
        <color theme="4" tint="-0.499984740745262"/>
      </left>
      <right/>
      <top/>
      <bottom style="thin">
        <color indexed="64"/>
      </bottom>
      <diagonal/>
    </border>
    <border>
      <left/>
      <right style="medium">
        <color theme="4" tint="-0.499984740745262"/>
      </right>
      <top/>
      <bottom style="thin">
        <color indexed="64"/>
      </bottom>
      <diagonal/>
    </border>
    <border>
      <left/>
      <right/>
      <top style="medium">
        <color indexed="64"/>
      </top>
      <bottom/>
      <diagonal/>
    </border>
    <border>
      <left style="medium">
        <color indexed="64"/>
      </left>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indexed="64"/>
      </left>
      <right/>
      <top style="thin">
        <color theme="4" tint="-0.499984740745262"/>
      </top>
      <bottom/>
      <diagonal/>
    </border>
    <border>
      <left/>
      <right style="medium">
        <color indexed="64"/>
      </right>
      <top style="thin">
        <color theme="4" tint="-0.499984740745262"/>
      </top>
      <bottom/>
      <diagonal/>
    </border>
    <border>
      <left style="medium">
        <color indexed="64"/>
      </left>
      <right style="thin">
        <color theme="4" tint="-0.499984740745262"/>
      </right>
      <top style="thin">
        <color theme="4" tint="-0.499984740745262"/>
      </top>
      <bottom style="medium">
        <color indexed="64"/>
      </bottom>
      <diagonal/>
    </border>
    <border>
      <left style="thin">
        <color theme="4" tint="-0.499984740745262"/>
      </left>
      <right style="thin">
        <color theme="4" tint="-0.499984740745262"/>
      </right>
      <top style="thin">
        <color theme="4" tint="-0.499984740745262"/>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theme="4" tint="-0.499984740745262"/>
      </left>
      <right style="thin">
        <color theme="4" tint="-0.499984740745262"/>
      </right>
      <top style="thin">
        <color theme="4" tint="-0.499984740745262"/>
      </top>
      <bottom/>
      <diagonal/>
    </border>
    <border>
      <left style="thin">
        <color indexed="64"/>
      </left>
      <right/>
      <top/>
      <bottom style="thin">
        <color indexed="64"/>
      </bottom>
      <diagonal/>
    </border>
    <border>
      <left style="thin">
        <color theme="4" tint="-0.499984740745262"/>
      </left>
      <right style="thin">
        <color theme="4" tint="-0.499984740745262"/>
      </right>
      <top/>
      <bottom style="thin">
        <color theme="4" tint="-0.499984740745262"/>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28">
    <xf numFmtId="0" fontId="0" fillId="0" borderId="0" xfId="0"/>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4" borderId="13"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0" borderId="0" xfId="0" applyFont="1" applyAlignment="1">
      <alignment horizontal="center" vertical="center" wrapText="1"/>
    </xf>
    <xf numFmtId="0" fontId="3" fillId="2" borderId="6" xfId="0"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8" borderId="2" xfId="0" applyFill="1" applyBorder="1" applyAlignment="1">
      <alignment horizontal="center" vertical="center" wrapText="1"/>
    </xf>
    <xf numFmtId="0" fontId="6" fillId="8" borderId="2" xfId="0" applyFont="1" applyFill="1" applyBorder="1" applyAlignment="1">
      <alignment horizontal="center" vertical="center"/>
    </xf>
    <xf numFmtId="0" fontId="6" fillId="10" borderId="2" xfId="0" applyFont="1" applyFill="1" applyBorder="1" applyAlignment="1">
      <alignment horizontal="center" vertical="center"/>
    </xf>
    <xf numFmtId="0" fontId="0" fillId="10" borderId="2" xfId="0" applyFill="1" applyBorder="1" applyAlignment="1">
      <alignment horizontal="center" vertical="center" wrapText="1"/>
    </xf>
    <xf numFmtId="0" fontId="7" fillId="10" borderId="2" xfId="2" applyFill="1" applyBorder="1" applyAlignment="1">
      <alignment horizontal="center" vertical="center" wrapText="1"/>
    </xf>
    <xf numFmtId="0" fontId="0" fillId="12" borderId="0" xfId="0" applyFill="1" applyAlignment="1">
      <alignment horizontal="center" wrapText="1"/>
    </xf>
    <xf numFmtId="0" fontId="0" fillId="12" borderId="0" xfId="0" applyFill="1"/>
    <xf numFmtId="0" fontId="0" fillId="12" borderId="0" xfId="0" applyFill="1" applyAlignment="1">
      <alignment wrapText="1"/>
    </xf>
    <xf numFmtId="0" fontId="2" fillId="5" borderId="16" xfId="0" applyFont="1" applyFill="1" applyBorder="1" applyAlignment="1">
      <alignment horizontal="center" vertical="center" wrapText="1"/>
    </xf>
    <xf numFmtId="0" fontId="5" fillId="0" borderId="0" xfId="0" applyFont="1" applyAlignment="1">
      <alignment horizontal="center" vertical="center" wrapText="1"/>
    </xf>
    <xf numFmtId="0" fontId="9" fillId="0" borderId="0" xfId="0" applyFont="1" applyAlignment="1">
      <alignment vertical="center"/>
    </xf>
    <xf numFmtId="0" fontId="2" fillId="5"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0" fillId="0" borderId="0" xfId="0" applyAlignment="1">
      <alignment wrapText="1"/>
    </xf>
    <xf numFmtId="0" fontId="9" fillId="3" borderId="0" xfId="0" applyFont="1" applyFill="1" applyAlignment="1">
      <alignment horizontal="center" vertical="center"/>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vertical="center"/>
    </xf>
    <xf numFmtId="0" fontId="15" fillId="0" borderId="0" xfId="0" applyFont="1" applyAlignment="1">
      <alignment horizontal="center" vertical="center" wrapText="1"/>
    </xf>
    <xf numFmtId="0" fontId="16" fillId="0" borderId="0" xfId="0" applyFont="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left" vertical="center"/>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6" fillId="14" borderId="2" xfId="0" applyFont="1" applyFill="1" applyBorder="1" applyAlignment="1">
      <alignment vertical="center" wrapText="1"/>
    </xf>
    <xf numFmtId="0" fontId="6" fillId="14" borderId="2" xfId="0" applyFont="1" applyFill="1" applyBorder="1" applyAlignment="1">
      <alignment horizontal="left" vertical="center"/>
    </xf>
    <xf numFmtId="0" fontId="7" fillId="12" borderId="0" xfId="2" applyFill="1" applyAlignment="1">
      <alignment horizontal="left" wrapText="1" indent="3"/>
    </xf>
    <xf numFmtId="0" fontId="0" fillId="12" borderId="0" xfId="0" applyFill="1" applyAlignment="1">
      <alignment horizontal="left" indent="3"/>
    </xf>
    <xf numFmtId="0" fontId="18" fillId="12" borderId="0" xfId="0" applyFont="1" applyFill="1" applyAlignment="1">
      <alignment horizontal="left" vertical="center" wrapText="1"/>
    </xf>
    <xf numFmtId="14" fontId="19" fillId="12" borderId="0" xfId="0" applyNumberFormat="1" applyFont="1" applyFill="1"/>
    <xf numFmtId="0" fontId="9" fillId="0" borderId="2" xfId="0" applyFont="1" applyBorder="1" applyAlignment="1">
      <alignment horizontal="center" vertical="center" wrapText="1"/>
    </xf>
    <xf numFmtId="0" fontId="22" fillId="0" borderId="0" xfId="0" applyFont="1" applyAlignment="1">
      <alignment vertical="center" wrapText="1"/>
    </xf>
    <xf numFmtId="0" fontId="0" fillId="0" borderId="2" xfId="0" applyBorder="1"/>
    <xf numFmtId="0" fontId="0" fillId="0" borderId="22" xfId="0" applyBorder="1"/>
    <xf numFmtId="0" fontId="0" fillId="0" borderId="4" xfId="0" applyBorder="1"/>
    <xf numFmtId="0" fontId="0" fillId="0" borderId="5" xfId="0" applyBorder="1"/>
    <xf numFmtId="0" fontId="0" fillId="0" borderId="6" xfId="0" applyBorder="1"/>
    <xf numFmtId="0" fontId="0" fillId="0" borderId="16" xfId="0" applyBorder="1"/>
    <xf numFmtId="0" fontId="0" fillId="0" borderId="24" xfId="0" applyBorder="1"/>
    <xf numFmtId="0" fontId="6" fillId="0" borderId="22"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6" fillId="0" borderId="4" xfId="0" applyFont="1" applyBorder="1" applyAlignment="1">
      <alignment horizontal="center" vertical="center" wrapText="1"/>
    </xf>
    <xf numFmtId="0" fontId="0" fillId="12" borderId="0" xfId="0" applyFill="1" applyAlignment="1">
      <alignment horizontal="left" vertical="center"/>
    </xf>
    <xf numFmtId="0" fontId="23" fillId="12" borderId="0" xfId="0" applyFont="1" applyFill="1" applyAlignment="1">
      <alignment wrapText="1"/>
    </xf>
    <xf numFmtId="0" fontId="0" fillId="12" borderId="0" xfId="0" applyFill="1" applyAlignment="1">
      <alignment horizontal="center"/>
    </xf>
    <xf numFmtId="0" fontId="0" fillId="6" borderId="2" xfId="0" applyFill="1" applyBorder="1" applyAlignment="1">
      <alignment horizontal="left" vertical="center" wrapText="1"/>
    </xf>
    <xf numFmtId="0" fontId="0" fillId="12" borderId="2" xfId="0"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12" borderId="0" xfId="0" applyFill="1" applyAlignment="1">
      <alignment horizontal="right" vertical="center" wrapText="1"/>
    </xf>
    <xf numFmtId="0" fontId="0" fillId="12" borderId="0" xfId="0" applyFill="1" applyAlignment="1">
      <alignment horizontal="left" wrapText="1" indent="1"/>
    </xf>
    <xf numFmtId="0" fontId="7" fillId="12" borderId="0" xfId="2" applyFill="1" applyBorder="1" applyAlignment="1">
      <alignment horizontal="left" vertical="center" wrapText="1" indent="5"/>
    </xf>
    <xf numFmtId="14" fontId="19" fillId="12" borderId="0" xfId="0" applyNumberFormat="1" applyFont="1" applyFill="1" applyAlignment="1">
      <alignment horizontal="left"/>
    </xf>
    <xf numFmtId="0" fontId="6" fillId="9" borderId="2" xfId="0" applyFont="1" applyFill="1" applyBorder="1" applyAlignment="1">
      <alignment horizontal="center" vertical="center"/>
    </xf>
    <xf numFmtId="0" fontId="2" fillId="3" borderId="19" xfId="0" applyFont="1" applyFill="1" applyBorder="1" applyAlignment="1">
      <alignment horizontal="center" vertical="center" wrapText="1"/>
    </xf>
    <xf numFmtId="14" fontId="0" fillId="12" borderId="2" xfId="0" applyNumberFormat="1" applyFill="1" applyBorder="1" applyAlignment="1" applyProtection="1">
      <alignment wrapText="1"/>
      <protection locked="0"/>
    </xf>
    <xf numFmtId="0" fontId="6" fillId="2" borderId="2" xfId="0" applyFont="1" applyFill="1" applyBorder="1" applyAlignment="1" applyProtection="1">
      <alignment horizontal="left" vertical="center" wrapText="1"/>
      <protection locked="0"/>
    </xf>
    <xf numFmtId="0" fontId="0" fillId="12" borderId="2" xfId="0" applyFill="1" applyBorder="1" applyAlignment="1" applyProtection="1">
      <alignment horizontal="left" vertical="center" wrapText="1"/>
      <protection locked="0"/>
    </xf>
    <xf numFmtId="0" fontId="9" fillId="0" borderId="0" xfId="0" applyFont="1" applyAlignment="1">
      <alignment vertical="center" wrapText="1"/>
    </xf>
    <xf numFmtId="0" fontId="9" fillId="4" borderId="0" xfId="0" applyFont="1" applyFill="1" applyAlignment="1">
      <alignment horizontal="center" vertical="center" wrapText="1"/>
    </xf>
    <xf numFmtId="0" fontId="14" fillId="0" borderId="2" xfId="0" applyFont="1" applyBorder="1" applyAlignment="1">
      <alignment horizontal="center" vertical="center" wrapText="1"/>
    </xf>
    <xf numFmtId="0" fontId="0" fillId="0" borderId="29" xfId="0" applyBorder="1" applyAlignment="1">
      <alignment horizontal="center" wrapText="1"/>
    </xf>
    <xf numFmtId="0" fontId="0" fillId="0" borderId="30" xfId="0" applyBorder="1" applyAlignment="1">
      <alignment horizontal="center" wrapText="1"/>
    </xf>
    <xf numFmtId="0" fontId="6" fillId="6" borderId="31" xfId="0" applyFont="1" applyFill="1" applyBorder="1" applyAlignment="1">
      <alignment horizontal="center" wrapText="1"/>
    </xf>
    <xf numFmtId="0" fontId="4" fillId="6"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14" borderId="2" xfId="0" applyFont="1" applyFill="1" applyBorder="1" applyAlignment="1">
      <alignment horizontal="center" wrapText="1"/>
    </xf>
    <xf numFmtId="0" fontId="9" fillId="0" borderId="0" xfId="0" applyFont="1" applyAlignment="1">
      <alignment horizontal="center" vertical="center" wrapText="1"/>
    </xf>
    <xf numFmtId="0" fontId="9" fillId="0" borderId="2" xfId="0" applyFont="1" applyBorder="1" applyAlignment="1">
      <alignment horizontal="center" vertical="center"/>
    </xf>
    <xf numFmtId="0" fontId="11" fillId="0" borderId="2" xfId="0" applyFont="1" applyBorder="1" applyAlignment="1">
      <alignment horizontal="center" vertical="center" wrapText="1"/>
    </xf>
    <xf numFmtId="0" fontId="12" fillId="5" borderId="2"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11" fillId="0" borderId="2" xfId="0" applyFont="1" applyBorder="1" applyAlignment="1">
      <alignment horizontal="center" vertical="center"/>
    </xf>
    <xf numFmtId="0" fontId="13" fillId="0" borderId="2" xfId="0" applyFont="1" applyBorder="1" applyAlignment="1">
      <alignment horizontal="center" vertical="center"/>
    </xf>
    <xf numFmtId="0" fontId="3" fillId="17" borderId="2" xfId="0" applyFont="1" applyFill="1" applyBorder="1" applyAlignment="1">
      <alignment horizontal="center" wrapText="1"/>
    </xf>
    <xf numFmtId="0" fontId="14" fillId="17" borderId="2" xfId="0" applyFont="1" applyFill="1" applyBorder="1" applyAlignment="1">
      <alignment horizontal="center" wrapText="1"/>
    </xf>
    <xf numFmtId="0" fontId="3" fillId="3" borderId="2" xfId="0" applyFont="1" applyFill="1" applyBorder="1" applyAlignment="1">
      <alignment horizontal="center" vertical="center" wrapText="1"/>
    </xf>
    <xf numFmtId="0" fontId="0" fillId="8" borderId="2" xfId="0" applyFill="1" applyBorder="1" applyAlignment="1">
      <alignment horizontal="center" vertical="center"/>
    </xf>
    <xf numFmtId="0" fontId="0" fillId="10" borderId="2" xfId="0" applyFill="1" applyBorder="1" applyAlignment="1">
      <alignment horizontal="center" vertical="center"/>
    </xf>
    <xf numFmtId="0" fontId="35" fillId="6"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0" borderId="2" xfId="2" applyBorder="1" applyAlignment="1">
      <alignment horizontal="center" vertical="center" wrapText="1"/>
    </xf>
    <xf numFmtId="0" fontId="7" fillId="0" borderId="2" xfId="2"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15" xfId="0" applyFont="1" applyBorder="1" applyAlignment="1">
      <alignment horizontal="center" vertical="center"/>
    </xf>
    <xf numFmtId="0" fontId="0" fillId="0" borderId="34" xfId="0" applyBorder="1" applyAlignment="1">
      <alignment horizontal="center" vertical="center"/>
    </xf>
    <xf numFmtId="0" fontId="14" fillId="0" borderId="34" xfId="0" applyFont="1" applyBorder="1" applyAlignment="1">
      <alignment horizontal="center" vertical="center" wrapText="1"/>
    </xf>
    <xf numFmtId="0" fontId="9" fillId="0" borderId="34" xfId="0" applyFont="1" applyBorder="1" applyAlignment="1">
      <alignment vertical="center" wrapText="1"/>
    </xf>
    <xf numFmtId="0" fontId="9" fillId="0" borderId="34" xfId="0" applyFont="1" applyBorder="1" applyAlignment="1">
      <alignment horizontal="center" vertical="center"/>
    </xf>
    <xf numFmtId="0" fontId="33" fillId="11" borderId="10" xfId="0" applyFont="1" applyFill="1" applyBorder="1" applyAlignment="1">
      <alignment horizontal="right" wrapText="1"/>
    </xf>
    <xf numFmtId="0" fontId="33" fillId="9" borderId="10" xfId="0" applyFont="1" applyFill="1" applyBorder="1" applyAlignment="1">
      <alignment horizontal="right" wrapText="1"/>
    </xf>
    <xf numFmtId="0" fontId="31" fillId="2" borderId="43" xfId="0" applyFont="1" applyFill="1" applyBorder="1" applyAlignment="1">
      <alignment horizontal="center" vertical="center" wrapText="1"/>
    </xf>
    <xf numFmtId="0" fontId="34" fillId="16" borderId="46" xfId="0" applyFont="1" applyFill="1" applyBorder="1" applyAlignment="1">
      <alignment horizontal="center" vertical="center" wrapText="1"/>
    </xf>
    <xf numFmtId="0" fontId="36" fillId="16" borderId="47" xfId="0" applyFont="1" applyFill="1" applyBorder="1" applyAlignment="1">
      <alignment horizontal="center" vertical="center" wrapText="1"/>
    </xf>
    <xf numFmtId="0" fontId="9" fillId="0" borderId="15"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center" wrapText="1"/>
    </xf>
    <xf numFmtId="0" fontId="11" fillId="0" borderId="15" xfId="0" applyFont="1" applyBorder="1" applyAlignment="1">
      <alignment horizontal="center" vertical="center" wrapText="1"/>
    </xf>
    <xf numFmtId="0" fontId="38" fillId="0" borderId="2" xfId="0" applyFont="1" applyBorder="1" applyAlignment="1">
      <alignment horizontal="center" vertical="center" wrapText="1"/>
    </xf>
    <xf numFmtId="0" fontId="37" fillId="0" borderId="2" xfId="0" applyFont="1" applyBorder="1" applyAlignment="1">
      <alignment horizontal="center"/>
    </xf>
    <xf numFmtId="0" fontId="14" fillId="17" borderId="0" xfId="0" applyFont="1" applyFill="1" applyAlignment="1">
      <alignment horizontal="center" wrapText="1"/>
    </xf>
    <xf numFmtId="0" fontId="14" fillId="17" borderId="48" xfId="0" applyFont="1" applyFill="1" applyBorder="1" applyAlignment="1">
      <alignment horizontal="center" wrapText="1"/>
    </xf>
    <xf numFmtId="0" fontId="14" fillId="17" borderId="1" xfId="0" applyFont="1" applyFill="1" applyBorder="1" applyAlignment="1">
      <alignment horizontal="center" wrapText="1"/>
    </xf>
    <xf numFmtId="0" fontId="14" fillId="17" borderId="15" xfId="0" applyFont="1" applyFill="1" applyBorder="1" applyAlignment="1">
      <alignment horizontal="center" wrapText="1"/>
    </xf>
    <xf numFmtId="0" fontId="9" fillId="18" borderId="15" xfId="0" applyFont="1" applyFill="1" applyBorder="1" applyAlignment="1">
      <alignment horizontal="center" vertical="center" wrapText="1"/>
    </xf>
    <xf numFmtId="0" fontId="37" fillId="0" borderId="2" xfId="0" applyFont="1" applyBorder="1" applyAlignment="1">
      <alignment horizontal="left" vertical="center" wrapText="1"/>
    </xf>
    <xf numFmtId="0" fontId="37" fillId="0" borderId="2" xfId="0" applyFont="1" applyBorder="1" applyAlignment="1">
      <alignment horizontal="left" wrapText="1"/>
    </xf>
    <xf numFmtId="0" fontId="9" fillId="13" borderId="2" xfId="0" applyFont="1" applyFill="1" applyBorder="1" applyAlignment="1">
      <alignment horizontal="left" vertical="center" wrapText="1"/>
    </xf>
    <xf numFmtId="0" fontId="9" fillId="0" borderId="2" xfId="0" applyFont="1" applyBorder="1" applyAlignment="1">
      <alignment horizontal="left" vertical="center" wrapText="1"/>
    </xf>
    <xf numFmtId="0" fontId="2" fillId="3" borderId="48" xfId="0" applyFont="1" applyFill="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0" xfId="0" applyFont="1" applyAlignment="1">
      <alignment horizontal="left" vertical="center" wrapText="1"/>
    </xf>
    <xf numFmtId="14" fontId="0" fillId="0" borderId="0" xfId="0" applyNumberFormat="1"/>
    <xf numFmtId="0" fontId="0" fillId="12" borderId="0" xfId="0" applyFill="1" applyAlignment="1">
      <alignment vertical="top" wrapText="1"/>
    </xf>
    <xf numFmtId="0" fontId="6" fillId="12" borderId="0" xfId="0" applyFont="1" applyFill="1" applyAlignment="1">
      <alignment horizontal="center" wrapText="1"/>
    </xf>
    <xf numFmtId="0" fontId="35" fillId="6" borderId="48"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0" fillId="0" borderId="48" xfId="0" applyBorder="1" applyAlignment="1">
      <alignment horizontal="center" vertical="center" wrapText="1"/>
    </xf>
    <xf numFmtId="0" fontId="0" fillId="0" borderId="48" xfId="0" applyBorder="1" applyAlignment="1">
      <alignment horizontal="center" vertical="center"/>
    </xf>
    <xf numFmtId="0" fontId="0" fillId="8" borderId="48" xfId="0" applyFill="1" applyBorder="1" applyAlignment="1">
      <alignment horizontal="center" vertical="center" wrapText="1"/>
    </xf>
    <xf numFmtId="0" fontId="0" fillId="8" borderId="48" xfId="0" applyFill="1" applyBorder="1" applyAlignment="1">
      <alignment horizontal="center" vertical="center"/>
    </xf>
    <xf numFmtId="0" fontId="0" fillId="10" borderId="48" xfId="0" applyFill="1" applyBorder="1" applyAlignment="1">
      <alignment horizontal="center" vertical="center" wrapText="1"/>
    </xf>
    <xf numFmtId="0" fontId="0" fillId="10" borderId="48" xfId="0" applyFill="1" applyBorder="1" applyAlignment="1">
      <alignment horizontal="center" vertical="center"/>
    </xf>
    <xf numFmtId="0" fontId="9" fillId="0" borderId="51" xfId="0" applyFont="1" applyBorder="1" applyAlignment="1">
      <alignment vertical="center" wrapText="1"/>
    </xf>
    <xf numFmtId="0" fontId="9" fillId="0" borderId="1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7" borderId="0" xfId="0" applyFont="1" applyFill="1" applyAlignment="1">
      <alignment horizontal="left" vertical="center" wrapText="1"/>
    </xf>
    <xf numFmtId="0" fontId="3"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4" fillId="6" borderId="3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16" xfId="0" applyFont="1" applyBorder="1" applyAlignment="1">
      <alignment horizontal="center" vertical="center" wrapText="1"/>
    </xf>
    <xf numFmtId="0" fontId="3" fillId="2" borderId="54"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9" fillId="11" borderId="0" xfId="0" applyFont="1" applyFill="1" applyAlignment="1">
      <alignment horizontal="center" wrapText="1"/>
    </xf>
    <xf numFmtId="0" fontId="29" fillId="11" borderId="7" xfId="0" applyFont="1" applyFill="1"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0" fontId="30" fillId="16" borderId="44" xfId="0" applyFont="1" applyFill="1" applyBorder="1" applyAlignment="1">
      <alignment horizontal="center" vertical="center" wrapText="1"/>
    </xf>
    <xf numFmtId="0" fontId="30" fillId="16" borderId="27" xfId="0" applyFont="1" applyFill="1" applyBorder="1" applyAlignment="1">
      <alignment horizontal="center" vertical="center" wrapText="1"/>
    </xf>
    <xf numFmtId="0" fontId="30" fillId="16" borderId="10" xfId="0" applyFont="1" applyFill="1" applyBorder="1" applyAlignment="1">
      <alignment horizontal="center" vertical="center" wrapText="1"/>
    </xf>
    <xf numFmtId="0" fontId="30" fillId="16" borderId="28" xfId="0" applyFont="1" applyFill="1" applyBorder="1" applyAlignment="1">
      <alignment horizontal="center" vertical="center" wrapText="1"/>
    </xf>
    <xf numFmtId="0" fontId="27" fillId="12" borderId="0" xfId="0" applyFont="1" applyFill="1" applyAlignment="1">
      <alignment horizontal="center" wrapText="1"/>
    </xf>
    <xf numFmtId="0" fontId="0" fillId="12" borderId="0" xfId="0" applyFill="1" applyAlignment="1">
      <alignment vertical="top" wrapText="1"/>
    </xf>
    <xf numFmtId="0" fontId="30" fillId="16" borderId="45" xfId="0" applyFont="1" applyFill="1" applyBorder="1" applyAlignment="1">
      <alignment horizontal="center" vertical="top" wrapText="1"/>
    </xf>
    <xf numFmtId="0" fontId="30" fillId="16" borderId="7" xfId="0" applyFont="1" applyFill="1" applyBorder="1" applyAlignment="1">
      <alignment horizontal="center" vertical="top" wrapText="1"/>
    </xf>
    <xf numFmtId="0" fontId="30" fillId="16" borderId="9" xfId="0" applyFont="1" applyFill="1" applyBorder="1" applyAlignment="1">
      <alignment horizontal="center" vertical="top" wrapText="1"/>
    </xf>
    <xf numFmtId="0" fontId="6" fillId="12" borderId="0" xfId="0" applyFont="1" applyFill="1" applyAlignment="1">
      <alignment horizontal="center" wrapText="1"/>
    </xf>
    <xf numFmtId="0" fontId="32" fillId="15" borderId="0" xfId="0" applyFont="1" applyFill="1" applyAlignment="1" applyProtection="1">
      <alignment horizontal="center" wrapText="1"/>
      <protection locked="0"/>
    </xf>
    <xf numFmtId="0" fontId="0" fillId="12" borderId="0" xfId="0" applyFill="1" applyAlignment="1">
      <alignment horizontal="center" wrapText="1"/>
    </xf>
    <xf numFmtId="0" fontId="0" fillId="12" borderId="0" xfId="0" applyFill="1" applyAlignment="1" applyProtection="1">
      <alignment horizontal="center" wrapText="1"/>
      <protection locked="0"/>
    </xf>
    <xf numFmtId="0" fontId="6" fillId="6" borderId="32" xfId="0" applyFont="1" applyFill="1" applyBorder="1" applyAlignment="1">
      <alignment horizontal="center" wrapText="1"/>
    </xf>
    <xf numFmtId="0" fontId="6" fillId="6" borderId="41" xfId="0" applyFont="1" applyFill="1" applyBorder="1" applyAlignment="1">
      <alignment horizontal="center" wrapText="1"/>
    </xf>
    <xf numFmtId="0" fontId="6" fillId="6" borderId="33" xfId="0" applyFont="1" applyFill="1" applyBorder="1" applyAlignment="1">
      <alignment horizontal="center" wrapText="1"/>
    </xf>
    <xf numFmtId="0" fontId="26" fillId="0" borderId="10" xfId="0" applyFont="1" applyBorder="1" applyAlignment="1" applyProtection="1">
      <alignment horizontal="center" wrapText="1"/>
      <protection locked="0"/>
    </xf>
    <xf numFmtId="0" fontId="26" fillId="0" borderId="0" xfId="0" applyFont="1" applyAlignment="1" applyProtection="1">
      <alignment horizontal="center" wrapText="1"/>
      <protection locked="0"/>
    </xf>
    <xf numFmtId="0" fontId="26" fillId="0" borderId="7" xfId="0" applyFont="1" applyBorder="1" applyAlignment="1" applyProtection="1">
      <alignment horizontal="center" wrapText="1"/>
      <protection locked="0"/>
    </xf>
    <xf numFmtId="0" fontId="31" fillId="2" borderId="42"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6" fillId="6" borderId="39" xfId="0" applyFont="1" applyFill="1" applyBorder="1" applyAlignment="1">
      <alignment horizontal="center" wrapText="1"/>
    </xf>
    <xf numFmtId="0" fontId="6" fillId="6" borderId="40" xfId="0" applyFont="1" applyFill="1" applyBorder="1" applyAlignment="1">
      <alignment horizontal="center" wrapText="1"/>
    </xf>
    <xf numFmtId="0" fontId="29" fillId="9" borderId="0" xfId="0" applyFont="1" applyFill="1" applyAlignment="1">
      <alignment horizontal="center" wrapText="1"/>
    </xf>
    <xf numFmtId="0" fontId="29" fillId="9" borderId="7" xfId="0" applyFont="1" applyFill="1"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6" borderId="2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left" vertical="center" wrapText="1"/>
    </xf>
    <xf numFmtId="0" fontId="4" fillId="6" borderId="56" xfId="0" applyFont="1" applyFill="1" applyBorder="1" applyAlignment="1">
      <alignment horizontal="center" vertical="center" wrapText="1"/>
    </xf>
    <xf numFmtId="0" fontId="4" fillId="6" borderId="57"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55" xfId="0" applyFont="1" applyFill="1" applyBorder="1" applyAlignment="1">
      <alignment horizontal="center" vertical="center" wrapText="1"/>
    </xf>
    <xf numFmtId="0" fontId="4" fillId="6" borderId="50" xfId="0" applyFont="1" applyFill="1" applyBorder="1" applyAlignment="1">
      <alignment horizontal="center" vertical="center" wrapText="1"/>
    </xf>
    <xf numFmtId="0" fontId="2" fillId="0" borderId="0" xfId="0" applyFont="1" applyAlignment="1">
      <alignment vertical="center" wrapText="1"/>
    </xf>
    <xf numFmtId="0" fontId="9" fillId="0" borderId="0" xfId="0" applyFont="1" applyAlignment="1">
      <alignment horizontal="center" vertical="center" wrapText="1"/>
    </xf>
    <xf numFmtId="0" fontId="23" fillId="12" borderId="0" xfId="0" applyFont="1" applyFill="1" applyAlignment="1">
      <alignment horizontal="center" wrapText="1"/>
    </xf>
    <xf numFmtId="0" fontId="23" fillId="12" borderId="23" xfId="0" applyFont="1" applyFill="1" applyBorder="1" applyAlignment="1">
      <alignment horizontal="center" wrapText="1"/>
    </xf>
    <xf numFmtId="0" fontId="28" fillId="12" borderId="25" xfId="0" applyFont="1" applyFill="1" applyBorder="1" applyAlignment="1">
      <alignment horizontal="center" wrapText="1"/>
    </xf>
    <xf numFmtId="0" fontId="28" fillId="12" borderId="0" xfId="0" applyFont="1" applyFill="1" applyAlignment="1">
      <alignment horizontal="center" wrapText="1"/>
    </xf>
  </cellXfs>
  <cellStyles count="3">
    <cellStyle name="Hyperlink" xfId="2" builtinId="8"/>
    <cellStyle name="Normal" xfId="0" builtinId="0"/>
    <cellStyle name="Normal 16" xfId="1" xr:uid="{0492319B-9839-4A20-9D97-266F3D0E6255}"/>
  </cellStyles>
  <dxfs count="14">
    <dxf>
      <fill>
        <patternFill>
          <bgColor theme="2"/>
        </patternFill>
      </fill>
    </dxf>
    <dxf>
      <fill>
        <patternFill>
          <bgColor theme="2"/>
        </patternFill>
      </fill>
    </dxf>
    <dxf>
      <fill>
        <patternFill>
          <bgColor theme="2"/>
        </patternFill>
      </fill>
    </dxf>
    <dxf>
      <fill>
        <patternFill>
          <bgColor rgb="FFFFFF97"/>
        </patternFill>
      </fill>
    </dxf>
    <dxf>
      <fill>
        <patternFill>
          <bgColor theme="2"/>
        </patternFill>
      </fill>
    </dxf>
    <dxf>
      <fill>
        <patternFill>
          <bgColor theme="2"/>
        </patternFill>
      </fill>
    </dxf>
    <dxf>
      <font>
        <color theme="7" tint="-0.24994659260841701"/>
      </font>
    </dxf>
    <dxf>
      <font>
        <color theme="2" tint="-0.499984740745262"/>
      </font>
    </dxf>
    <dxf>
      <font>
        <color theme="9" tint="-0.24994659260841701"/>
      </font>
      <fill>
        <patternFill patternType="none">
          <bgColor auto="1"/>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FFCCCC"/>
      <color rgb="FFFFFFBD"/>
      <color rgb="FFFFFF99"/>
      <color rgb="FFFFFF97"/>
      <color rgb="FFFFFFB3"/>
      <color rgb="FFFFFF93"/>
      <color rgb="FFE84A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176737</xdr:colOff>
      <xdr:row>9</xdr:row>
      <xdr:rowOff>111727</xdr:rowOff>
    </xdr:from>
    <xdr:to>
      <xdr:col>4</xdr:col>
      <xdr:colOff>450359</xdr:colOff>
      <xdr:row>10</xdr:row>
      <xdr:rowOff>131167</xdr:rowOff>
    </xdr:to>
    <xdr:sp macro="" textlink="">
      <xdr:nvSpPr>
        <xdr:cNvPr id="2" name="Arrow: Left 1">
          <a:extLst>
            <a:ext uri="{FF2B5EF4-FFF2-40B4-BE49-F238E27FC236}">
              <a16:creationId xmlns:a16="http://schemas.microsoft.com/office/drawing/2014/main" id="{6E38DE31-2BCE-458A-9B7B-545706EFAA69}"/>
            </a:ext>
          </a:extLst>
        </xdr:cNvPr>
        <xdr:cNvSpPr/>
      </xdr:nvSpPr>
      <xdr:spPr>
        <a:xfrm rot="1063482">
          <a:off x="8234887" y="2235802"/>
          <a:ext cx="273622" cy="286140"/>
        </a:xfrm>
        <a:prstGeom prst="lef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108857</xdr:colOff>
      <xdr:row>20</xdr:row>
      <xdr:rowOff>285750</xdr:rowOff>
    </xdr:from>
    <xdr:to>
      <xdr:col>0</xdr:col>
      <xdr:colOff>3554991</xdr:colOff>
      <xdr:row>31</xdr:row>
      <xdr:rowOff>42182</xdr:rowOff>
    </xdr:to>
    <xdr:pic>
      <xdr:nvPicPr>
        <xdr:cNvPr id="3" name="Picture 2">
          <a:extLst>
            <a:ext uri="{FF2B5EF4-FFF2-40B4-BE49-F238E27FC236}">
              <a16:creationId xmlns:a16="http://schemas.microsoft.com/office/drawing/2014/main" id="{1D165239-997E-404D-A911-1D443B75F55B}"/>
            </a:ext>
          </a:extLst>
        </xdr:cNvPr>
        <xdr:cNvPicPr>
          <a:picLocks noChangeAspect="1"/>
        </xdr:cNvPicPr>
      </xdr:nvPicPr>
      <xdr:blipFill>
        <a:blip xmlns:r="http://schemas.openxmlformats.org/officeDocument/2006/relationships" r:embed="rId1"/>
        <a:stretch>
          <a:fillRect/>
        </a:stretch>
      </xdr:blipFill>
      <xdr:spPr>
        <a:xfrm>
          <a:off x="108857" y="3932464"/>
          <a:ext cx="3446134" cy="366032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3981450</xdr:colOff>
      <xdr:row>23</xdr:row>
      <xdr:rowOff>19049</xdr:rowOff>
    </xdr:from>
    <xdr:to>
      <xdr:col>10</xdr:col>
      <xdr:colOff>438150</xdr:colOff>
      <xdr:row>42</xdr:row>
      <xdr:rowOff>102053</xdr:rowOff>
    </xdr:to>
    <xdr:pic>
      <xdr:nvPicPr>
        <xdr:cNvPr id="5" name="Picture 4">
          <a:extLst>
            <a:ext uri="{FF2B5EF4-FFF2-40B4-BE49-F238E27FC236}">
              <a16:creationId xmlns:a16="http://schemas.microsoft.com/office/drawing/2014/main" id="{0B6FACBE-AD7B-4361-9885-883B921FB1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1450" y="5094513"/>
          <a:ext cx="11180989" cy="5226504"/>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Tiffany Busby" id="{196D7021-804D-40F7-B710-4D7731D7617E}" userId="ac951f7c47db59bb" providerId="Windows Live"/>
  <person displayName="Nash, Anita" id="{6666993B-C244-42CA-832E-915F9CD6ACC7}" userId="S::Anita.Nash@FloridaDEP.gov::843e63aa-63a2-4745-a8ec-91432a07459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0-11-03T20:30:33.84" personId="{196D7021-804D-40F7-B710-4D7731D7617E}" id="{ABAFFE68-67DE-4FCE-942E-1B0E3DB7FE4A}">
    <text>Yellow highlights indicate that the long defintion is the same as the short definition, as no long definition was included in the prior project type list and definitions.</text>
  </threadedComment>
  <threadedComment ref="G1" dT="2020-11-04T13:34:34.14" personId="{6666993B-C244-42CA-832E-915F9CD6ACC7}" id="{AEAFC969-6487-4B1B-BDF8-B11DEF4F8040}" parentId="{ABAFFE68-67DE-4FCE-942E-1B0E3DB7FE4A}">
    <text>No definition was provided in the 2019 file therefore, TLB copied the short definition from into the long definition into the cell and highlighted yellow.</text>
  </threadedComment>
  <threadedComment ref="G1" dT="2020-11-04T15:34:16.37" personId="{6666993B-C244-42CA-832E-915F9CD6ACC7}" id="{BE902BD5-45CA-40BC-9AB3-504017D24CDB}" parentId="{ABAFFE68-67DE-4FCE-942E-1B0E3DB7FE4A}">
    <text>Yellow cells now say Not defined in 2019 Stakeholder Instructions</text>
  </threadedComment>
  <threadedComment ref="H1" dT="2020-11-04T15:36:03.06" personId="{6666993B-C244-42CA-832E-915F9CD6ACC7}" id="{BC4DEE17-161C-4445-8EEE-7F2918D03B70}">
    <text>I used short 2020 definitions except for the pink cells which are the longer definitions that the short definitions recommend users review. This is for: Credit Trade, OSTDS Enhancement, Stormwater Injection Well, &amp; Wastewater Injection Well.</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publicfiles.dep.state.fl.us/DEAR/BMAP/IndianRiverLagoon/Guidance%20Documents/FDEPRevisedMuckRemovalCreditGuidance10162019.pdf" TargetMode="External"/><Relationship Id="rId2" Type="http://schemas.openxmlformats.org/officeDocument/2006/relationships/hyperlink" Target="http://publicfiles.dep.state.fl.us/DEAR/BMAP/IndianRiverLagoon/Guidance%20Documents/Crediting%20Removal%20of%20Aquatic%20Plants_draft_092012_Distribution.pdf" TargetMode="External"/><Relationship Id="rId1" Type="http://schemas.openxmlformats.org/officeDocument/2006/relationships/hyperlink" Target="http://publicfiles.dep.state.fl.us/DEAR/BMAP/Resources/2019_FSA_MS4_Load_Reduction_Assessment_Tool_updated_7-28-19.xlsx"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publicfiles.dep.state.fl.us/DEAR/BMAP/Resources/2019_FSA_MS4_Load_Reduction_Assessment_Tool_updated_7-28-19.xlsx" TargetMode="External"/><Relationship Id="rId3" Type="http://schemas.openxmlformats.org/officeDocument/2006/relationships/hyperlink" Target="http://publicfiles.dep.state.fl.us/DEAR/BMAP/IndianRiverLagoon/Project_information/Education%20Efforts%20Form%202017.pdf" TargetMode="External"/><Relationship Id="rId7" Type="http://schemas.openxmlformats.org/officeDocument/2006/relationships/hyperlink" Target="http://publicfiles.dep.state.fl.us/DEAR/BMAP/Resources/2019_FSA_MS4_Load_Reduction_Assessment_Tool_updated_7-28-19.xlsx" TargetMode="External"/><Relationship Id="rId2" Type="http://schemas.openxmlformats.org/officeDocument/2006/relationships/hyperlink" Target="http://publicfiles.dep.state.fl.us/DEAR/BMAP/Resources/2019_FSA_MS4_Load_Reduction_Assessment_Tool_updated_7-28-19.xlsx" TargetMode="External"/><Relationship Id="rId1" Type="http://schemas.openxmlformats.org/officeDocument/2006/relationships/hyperlink" Target="http://publicfiles.dep.state.fl.us/DEAR/BMAP/IndianRiverLagoon/Project_information/Shoreline%20Stabilization/Proposed%20Shoreline%20Stabilization%20Protocol%20Tech%20Memo%20Rev2%20091919.pdf" TargetMode="External"/><Relationship Id="rId6" Type="http://schemas.openxmlformats.org/officeDocument/2006/relationships/hyperlink" Target="http://publicfiles.dep.state.fl.us/DEAR/BMAP/IndianRiverLagoon/Guidance%20Documents/Crediting%20Removal%20of%20Aquatic%20Plants_draft_092012_Distribution.pdf" TargetMode="External"/><Relationship Id="rId5" Type="http://schemas.openxmlformats.org/officeDocument/2006/relationships/hyperlink" Target="http://publicfiles.dep.state.fl.us/DEAR/BMAP/IndianRiverLagoon/Guidance%20Documents/FDEPRevisedMuckRemovalCreditGuidance10162019.pdf" TargetMode="External"/><Relationship Id="rId10" Type="http://schemas.openxmlformats.org/officeDocument/2006/relationships/customProperty" Target="../customProperty5.bin"/><Relationship Id="rId4" Type="http://schemas.openxmlformats.org/officeDocument/2006/relationships/hyperlink" Target="http://publicfiles.dep.state.fl.us/DEAR/BMAP/IndianRiverLagoon/Project_information/Education%20Efforts%20Form%202017.pdf"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72D0-87CD-4FC5-B60F-486657EC3B24}">
  <sheetPr>
    <tabColor rgb="FF92D050"/>
  </sheetPr>
  <dimension ref="A1:G34"/>
  <sheetViews>
    <sheetView tabSelected="1" zoomScaleNormal="100" workbookViewId="0">
      <selection activeCell="B2" sqref="B2:D2"/>
    </sheetView>
  </sheetViews>
  <sheetFormatPr defaultColWidth="9.140625" defaultRowHeight="15" x14ac:dyDescent="0.25"/>
  <cols>
    <col min="1" max="1" width="3.28515625" style="28" customWidth="1"/>
    <col min="2" max="2" width="25.5703125" style="27" customWidth="1"/>
    <col min="3" max="3" width="37.7109375" style="27" customWidth="1"/>
    <col min="4" max="4" width="62.85546875" style="27" customWidth="1"/>
    <col min="5" max="5" width="7.5703125" style="28" customWidth="1"/>
    <col min="6" max="6" width="64.85546875" style="29" customWidth="1"/>
    <col min="7" max="7" width="4.85546875" style="29" customWidth="1"/>
    <col min="8" max="16384" width="9.140625" style="28"/>
  </cols>
  <sheetData>
    <row r="1" spans="1:7" ht="9.75" customHeight="1" x14ac:dyDescent="0.25">
      <c r="B1" s="85">
        <v>45513</v>
      </c>
      <c r="C1" s="85"/>
      <c r="F1" s="150"/>
      <c r="G1" s="150"/>
    </row>
    <row r="2" spans="1:7" ht="36" x14ac:dyDescent="0.55000000000000004">
      <c r="A2" s="59"/>
      <c r="B2" s="185" t="s">
        <v>0</v>
      </c>
      <c r="C2" s="185"/>
      <c r="D2" s="185"/>
      <c r="E2" s="76"/>
      <c r="F2" s="186" t="s">
        <v>1</v>
      </c>
      <c r="G2" s="150"/>
    </row>
    <row r="3" spans="1:7" ht="19.5" customHeight="1" x14ac:dyDescent="0.25">
      <c r="A3" s="59"/>
      <c r="B3" s="190" t="s">
        <v>2</v>
      </c>
      <c r="C3" s="190"/>
      <c r="D3" s="190"/>
      <c r="F3" s="186"/>
      <c r="G3" s="150"/>
    </row>
    <row r="4" spans="1:7" ht="18" customHeight="1" x14ac:dyDescent="0.3">
      <c r="A4" s="59"/>
      <c r="B4" s="191" t="s">
        <v>177</v>
      </c>
      <c r="C4" s="191"/>
      <c r="D4" s="191"/>
      <c r="F4" s="186"/>
      <c r="G4" s="150"/>
    </row>
    <row r="5" spans="1:7" x14ac:dyDescent="0.25">
      <c r="A5" s="59"/>
      <c r="B5" s="192" t="str">
        <f>IFERROR(VLOOKUP(B4,ProjectCollectionStartByBMAP!A2:B33,2,FALSE),"")</f>
        <v/>
      </c>
      <c r="C5" s="192"/>
      <c r="D5" s="192"/>
      <c r="F5" s="186"/>
      <c r="G5" s="150"/>
    </row>
    <row r="6" spans="1:7" x14ac:dyDescent="0.25">
      <c r="A6" s="59"/>
      <c r="B6" s="193"/>
      <c r="C6" s="193"/>
      <c r="D6" s="193"/>
      <c r="F6" s="186"/>
      <c r="G6" s="150"/>
    </row>
    <row r="7" spans="1:7" x14ac:dyDescent="0.25">
      <c r="A7" s="59"/>
      <c r="B7" s="192" t="str">
        <f>IFERROR(VLOOKUP('Interactive List'!B6,ProjectCollectionStartByBMAP!D2:E31,2,FALSE),"")</f>
        <v/>
      </c>
      <c r="C7" s="192"/>
      <c r="D7" s="192"/>
      <c r="F7" s="186"/>
      <c r="G7" s="150"/>
    </row>
    <row r="8" spans="1:7" ht="14.25" customHeight="1" thickBot="1" x14ac:dyDescent="0.3">
      <c r="F8" s="186"/>
      <c r="G8" s="150"/>
    </row>
    <row r="9" spans="1:7" ht="18" customHeight="1" x14ac:dyDescent="0.25">
      <c r="B9" s="194" t="s">
        <v>4</v>
      </c>
      <c r="C9" s="195"/>
      <c r="D9" s="196"/>
      <c r="F9" s="186"/>
    </row>
    <row r="10" spans="1:7" ht="21" x14ac:dyDescent="0.35">
      <c r="B10" s="197" t="s">
        <v>265</v>
      </c>
      <c r="C10" s="198"/>
      <c r="D10" s="199"/>
      <c r="F10" s="186"/>
    </row>
    <row r="11" spans="1:7" ht="18" customHeight="1" x14ac:dyDescent="0.25">
      <c r="B11" s="125" t="s">
        <v>6</v>
      </c>
      <c r="C11" s="177" t="str">
        <f>VLOOKUP($B$10,PickListCreditVerification!A:M,2,FALSE)</f>
        <v>Select a project type in cell B10</v>
      </c>
      <c r="D11" s="178"/>
      <c r="F11" s="186"/>
    </row>
    <row r="12" spans="1:7" ht="18" customHeight="1" x14ac:dyDescent="0.25">
      <c r="B12" s="126" t="s">
        <v>7</v>
      </c>
      <c r="C12" s="204" t="str">
        <f>VLOOKUP($B$10,PickListCreditVerification!A:M,3,FALSE)</f>
        <v>Select a project type in cell B10</v>
      </c>
      <c r="D12" s="205"/>
      <c r="F12" s="186"/>
    </row>
    <row r="13" spans="1:7" ht="18" customHeight="1" x14ac:dyDescent="0.25">
      <c r="B13" s="200" t="s">
        <v>8</v>
      </c>
      <c r="C13" s="201"/>
      <c r="D13" s="127" t="s">
        <v>9</v>
      </c>
      <c r="F13" s="186"/>
    </row>
    <row r="14" spans="1:7" ht="15.75" customHeight="1" x14ac:dyDescent="0.25">
      <c r="B14" s="181" t="str">
        <f>VLOOKUP($B$10,PickListCreditVerification!A:T,20,FALSE)</f>
        <v xml:space="preserve">Please select a project type in the yellow cell at the top of this table and have a great day! </v>
      </c>
      <c r="C14" s="182"/>
      <c r="D14" s="187" t="str">
        <f>VLOOKUP($B$10,PickListCreditVerification!A:T,19,FALSE)</f>
        <v>Select a project type in cell B10 next to the yellow arrow.</v>
      </c>
      <c r="F14" s="186"/>
    </row>
    <row r="15" spans="1:7" ht="42" customHeight="1" x14ac:dyDescent="0.25">
      <c r="B15" s="183"/>
      <c r="C15" s="184"/>
      <c r="D15" s="188"/>
      <c r="F15" s="186"/>
    </row>
    <row r="16" spans="1:7" ht="16.5" customHeight="1" x14ac:dyDescent="0.25">
      <c r="B16" s="183"/>
      <c r="C16" s="184"/>
      <c r="D16" s="188"/>
      <c r="F16" s="186"/>
    </row>
    <row r="17" spans="1:6" ht="19.5" customHeight="1" thickBot="1" x14ac:dyDescent="0.3">
      <c r="B17" s="128" t="str">
        <f>VLOOKUP($B$10,PickListCreditVerification!A:V,21,FALSE)</f>
        <v>Select a project type in cell B10</v>
      </c>
      <c r="C17" s="129" t="str">
        <f>VLOOKUP(B10,PickListCreditVerification!A1:V99,22,FALSE)</f>
        <v>Select a project type in cell B10</v>
      </c>
      <c r="D17" s="189"/>
      <c r="F17" s="186"/>
    </row>
    <row r="18" spans="1:6" ht="18" customHeight="1" x14ac:dyDescent="0.25">
      <c r="B18" s="202" t="s">
        <v>10</v>
      </c>
      <c r="C18" s="203"/>
      <c r="D18" s="96" t="s">
        <v>11</v>
      </c>
      <c r="F18" s="186"/>
    </row>
    <row r="19" spans="1:6" ht="43.5" customHeight="1" x14ac:dyDescent="0.25">
      <c r="B19" s="179" t="str">
        <f>VLOOKUP($B$10,PickListCreditVerification!A:M,4,)</f>
        <v>Select a project type in cell B10</v>
      </c>
      <c r="C19" s="180"/>
      <c r="D19" s="94" t="str">
        <f>VLOOKUP($B$10,PickListCreditVerification!A:M,11,)</f>
        <v>Select a project type in cell B10</v>
      </c>
      <c r="F19" s="186"/>
    </row>
    <row r="20" spans="1:6" s="29" customFormat="1" ht="43.5" customHeight="1" x14ac:dyDescent="0.25">
      <c r="A20" s="28"/>
      <c r="B20" s="179" t="str">
        <f>VLOOKUP($B$10,PickListCreditVerification!A:M,5,)</f>
        <v>Select a project type in cell B10</v>
      </c>
      <c r="C20" s="180"/>
      <c r="D20" s="94" t="str">
        <f>VLOOKUP($B$10,PickListCreditVerification!A:M,12,)</f>
        <v>Select a project type in cell B10</v>
      </c>
      <c r="E20" s="28"/>
      <c r="F20" s="186"/>
    </row>
    <row r="21" spans="1:6" s="29" customFormat="1" ht="43.5" customHeight="1" thickBot="1" x14ac:dyDescent="0.3">
      <c r="A21" s="28"/>
      <c r="B21" s="179" t="str">
        <f>VLOOKUP($B$10,PickListCreditVerification!A:M,6,)</f>
        <v>Select a project type in cell B10</v>
      </c>
      <c r="C21" s="180"/>
      <c r="D21" s="95" t="str">
        <f>VLOOKUP($B$10,PickListCreditVerification!A:T,13,)</f>
        <v>Select a project type in cell B10</v>
      </c>
      <c r="E21" s="28"/>
      <c r="F21" s="186"/>
    </row>
    <row r="22" spans="1:6" s="29" customFormat="1" ht="44.25" customHeight="1" x14ac:dyDescent="0.25">
      <c r="A22" s="28"/>
      <c r="B22" s="179" t="str">
        <f>VLOOKUP($B$10,PickListCreditVerification!A:M,7,)</f>
        <v>Select a project type in cell B10</v>
      </c>
      <c r="C22" s="180"/>
      <c r="D22" s="151" t="s">
        <v>12</v>
      </c>
      <c r="E22" s="28"/>
      <c r="F22" s="186"/>
    </row>
    <row r="23" spans="1:6" s="29" customFormat="1" ht="44.25" customHeight="1" x14ac:dyDescent="0.25">
      <c r="A23" s="28"/>
      <c r="B23" s="179" t="str">
        <f>VLOOKUP($B$10,PickListCreditVerification!A:M,8,)</f>
        <v>Select a project type in cell B10</v>
      </c>
      <c r="C23" s="180"/>
      <c r="D23" s="84" t="s">
        <v>13</v>
      </c>
      <c r="E23" s="28"/>
      <c r="F23" s="186"/>
    </row>
    <row r="24" spans="1:6" s="29" customFormat="1" ht="44.25" customHeight="1" x14ac:dyDescent="0.25">
      <c r="A24" s="28"/>
      <c r="B24" s="179" t="str">
        <f>VLOOKUP($B$10,PickListCreditVerification!A:M,9,)</f>
        <v>Select a project type in cell B10</v>
      </c>
      <c r="C24" s="180"/>
      <c r="D24" s="84" t="s">
        <v>14</v>
      </c>
      <c r="E24" s="28"/>
      <c r="F24" s="186"/>
    </row>
    <row r="25" spans="1:6" s="29" customFormat="1" ht="44.25" customHeight="1" thickBot="1" x14ac:dyDescent="0.3">
      <c r="A25" s="28"/>
      <c r="B25" s="206" t="str">
        <f>VLOOKUP($B$10,PickListCreditVerification!A:M,10,)</f>
        <v>Select a project type in cell B10</v>
      </c>
      <c r="C25" s="207"/>
      <c r="D25" s="84" t="s">
        <v>15</v>
      </c>
      <c r="E25" s="28"/>
      <c r="F25" s="186"/>
    </row>
    <row r="26" spans="1:6" s="29" customFormat="1" x14ac:dyDescent="0.25">
      <c r="A26" s="28"/>
      <c r="B26" s="27"/>
      <c r="C26" s="27"/>
      <c r="D26" s="83"/>
      <c r="E26" s="28"/>
      <c r="F26" s="186"/>
    </row>
    <row r="27" spans="1:6" s="29" customFormat="1" ht="32.25" customHeight="1" x14ac:dyDescent="0.25">
      <c r="A27" s="28"/>
      <c r="B27" s="58"/>
      <c r="C27" s="58"/>
      <c r="D27" s="27"/>
      <c r="E27" s="28"/>
      <c r="F27" s="186"/>
    </row>
    <row r="28" spans="1:6" s="29" customFormat="1" x14ac:dyDescent="0.25">
      <c r="A28" s="28"/>
      <c r="B28" s="56"/>
      <c r="C28" s="56"/>
      <c r="D28" s="27"/>
      <c r="E28" s="28"/>
      <c r="F28" s="186"/>
    </row>
    <row r="29" spans="1:6" s="29" customFormat="1" x14ac:dyDescent="0.25">
      <c r="A29" s="28"/>
      <c r="B29" s="57"/>
      <c r="C29" s="57"/>
      <c r="D29" s="27"/>
      <c r="E29" s="28"/>
      <c r="F29" s="186"/>
    </row>
    <row r="30" spans="1:6" s="29" customFormat="1" x14ac:dyDescent="0.25">
      <c r="A30" s="28"/>
      <c r="B30" s="56"/>
      <c r="C30" s="56"/>
      <c r="D30" s="27"/>
      <c r="E30" s="28"/>
      <c r="F30" s="186"/>
    </row>
    <row r="31" spans="1:6" s="29" customFormat="1" x14ac:dyDescent="0.25">
      <c r="A31" s="28"/>
      <c r="B31" s="57"/>
      <c r="C31" s="57"/>
      <c r="D31" s="27"/>
      <c r="E31" s="28"/>
      <c r="F31" s="186"/>
    </row>
    <row r="32" spans="1:6" s="29" customFormat="1" x14ac:dyDescent="0.25">
      <c r="A32" s="28"/>
      <c r="B32" s="56"/>
      <c r="C32" s="56"/>
      <c r="D32" s="27"/>
      <c r="E32" s="28"/>
      <c r="F32" s="186"/>
    </row>
    <row r="34" spans="1:7" s="27" customFormat="1" x14ac:dyDescent="0.25">
      <c r="A34" s="28"/>
      <c r="B34" s="28"/>
      <c r="C34" s="28"/>
      <c r="E34" s="28"/>
      <c r="F34" s="29"/>
      <c r="G34" s="29"/>
    </row>
  </sheetData>
  <sheetProtection algorithmName="SHA-512" hashValue="KvPddkZESttyAXJPbSpoYbHeMAS5dWc+shrpBSIhjjaIgH1rBUuwPo5gKKrJHX5byNc2128XKX0LhJD9gPAjXg==" saltValue="noC65GCGD+7V8P7Nuno4Wg==" spinCount="100000" sheet="1" objects="1" scenarios="1"/>
  <mergeCells count="22">
    <mergeCell ref="B2:D2"/>
    <mergeCell ref="F2:F32"/>
    <mergeCell ref="D14:D17"/>
    <mergeCell ref="B3:D3"/>
    <mergeCell ref="B4:D4"/>
    <mergeCell ref="B5:D5"/>
    <mergeCell ref="B6:D6"/>
    <mergeCell ref="B7:D7"/>
    <mergeCell ref="B9:D9"/>
    <mergeCell ref="B10:D10"/>
    <mergeCell ref="B13:C13"/>
    <mergeCell ref="B18:C18"/>
    <mergeCell ref="C12:D12"/>
    <mergeCell ref="B23:C23"/>
    <mergeCell ref="B24:C24"/>
    <mergeCell ref="B25:C25"/>
    <mergeCell ref="C11:D11"/>
    <mergeCell ref="B19:C19"/>
    <mergeCell ref="B20:C20"/>
    <mergeCell ref="B21:C21"/>
    <mergeCell ref="B22:C22"/>
    <mergeCell ref="B14:C16"/>
  </mergeCells>
  <conditionalFormatting sqref="B13:B14">
    <cfRule type="cellIs" dxfId="13" priority="19" operator="equal">
      <formula>"Select a project type in cell B4"</formula>
    </cfRule>
    <cfRule type="cellIs" dxfId="12" priority="20" operator="equal">
      <formula>"Blank Cell"</formula>
    </cfRule>
  </conditionalFormatting>
  <conditionalFormatting sqref="B14 D14:D17">
    <cfRule type="cellIs" dxfId="11" priority="13" operator="equal">
      <formula>"Select a project type in cell B10 next to the yellow arrow."</formula>
    </cfRule>
  </conditionalFormatting>
  <conditionalFormatting sqref="B14">
    <cfRule type="cellIs" dxfId="10" priority="14" operator="equal">
      <formula>"Please select a project type in the yellow cell at the top of this table and have a great day! "</formula>
    </cfRule>
    <cfRule type="cellIs" dxfId="9" priority="15" operator="equal">
      <formula>"No additional notes for this project type. Have a great day! "</formula>
    </cfRule>
  </conditionalFormatting>
  <conditionalFormatting sqref="B17:C17">
    <cfRule type="cellIs" dxfId="8" priority="6" operator="equal">
      <formula>"Credit Available"</formula>
    </cfRule>
    <cfRule type="cellIs" dxfId="7" priority="7" operator="equal">
      <formula>"Currently Ineligible for Credit"</formula>
    </cfRule>
    <cfRule type="cellIs" dxfId="6" priority="8" operator="equal">
      <formula>"Provisional Crediting"</formula>
    </cfRule>
    <cfRule type="cellIs" dxfId="5" priority="9" operator="equal">
      <formula>"Blank Cell"</formula>
    </cfRule>
  </conditionalFormatting>
  <conditionalFormatting sqref="B9:D10 B11:C12 D18:D21 B18:B25">
    <cfRule type="cellIs" dxfId="4" priority="23" operator="equal">
      <formula>"Blank Cell"</formula>
    </cfRule>
  </conditionalFormatting>
  <conditionalFormatting sqref="B10:D10">
    <cfRule type="cellIs" dxfId="3" priority="21" operator="equal">
      <formula>"Select a Project Type by clicking this cell and choosing from this dropdown list. "</formula>
    </cfRule>
  </conditionalFormatting>
  <conditionalFormatting sqref="D13:D14">
    <cfRule type="cellIs" dxfId="2" priority="17" operator="equal">
      <formula>"Select a project type in cell B4"</formula>
    </cfRule>
    <cfRule type="cellIs" dxfId="1" priority="18" operator="equal">
      <formula>"Blank Cell"</formula>
    </cfRule>
  </conditionalFormatting>
  <conditionalFormatting sqref="D19:D21 B19:B25">
    <cfRule type="cellIs" dxfId="0" priority="16" operator="equal">
      <formula>"Select a project type in cell B10"</formula>
    </cfRule>
  </conditionalFormatting>
  <hyperlinks>
    <hyperlink ref="D23" r:id="rId1" xr:uid="{65997340-B1E5-44C2-879E-D7493E0CF727}"/>
    <hyperlink ref="D24" r:id="rId2" xr:uid="{1408B082-980E-474F-B058-69CB1A413D95}"/>
    <hyperlink ref="D25" r:id="rId3" xr:uid="{376DCFFE-6FB4-4D22-95DB-8E4DFCD68A5B}"/>
  </hyperlinks>
  <pageMargins left="0.7" right="0.7" top="0.75" bottom="0.75" header="0.3" footer="0.3"/>
  <pageSetup orientation="portrait" r:id="rId4"/>
  <customProperties>
    <customPr name="LastActive" r:id="rId5"/>
  </customProperties>
  <drawing r:id="rId6"/>
  <extLst>
    <ext xmlns:x14="http://schemas.microsoft.com/office/spreadsheetml/2009/9/main" uri="{CCE6A557-97BC-4b89-ADB6-D9C93CAAB3DF}">
      <x14:dataValidations xmlns:xm="http://schemas.microsoft.com/office/excel/2006/main" count="3">
        <x14:dataValidation type="list" allowBlank="1" showInputMessage="1" showErrorMessage="1" xr:uid="{3F6F4B2D-2F03-4F72-9C8F-A6F9ACB4C344}">
          <x14:formula1>
            <xm:f>INDIRECT(ProjectCollectionStartByBMAP!$E$33)</xm:f>
          </x14:formula1>
          <xm:sqref>B6:D6</xm:sqref>
        </x14:dataValidation>
        <x14:dataValidation type="list" allowBlank="1" showInputMessage="1" showErrorMessage="1" xr:uid="{93E9D8FE-83C3-4E05-8A79-D81CD80F7A6A}">
          <x14:formula1>
            <xm:f>ProjectCollectionStartByBMAP!$A$1:$A$33</xm:f>
          </x14:formula1>
          <xm:sqref>B4:C4</xm:sqref>
        </x14:dataValidation>
        <x14:dataValidation type="list" allowBlank="1" showInputMessage="1" showErrorMessage="1" xr:uid="{63D337ED-2095-4872-B4DB-4F910F852381}">
          <x14:formula1>
            <xm:f>PickListCreditVerification!$A$3:$A$98</xm:f>
          </x14:formula1>
          <xm:sqref>B10:D10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FC8FC-F12A-4B13-B063-5315AAC63183}">
  <sheetPr>
    <tabColor rgb="FF92D050"/>
  </sheetPr>
  <dimension ref="A1:AA29"/>
  <sheetViews>
    <sheetView zoomScale="140" zoomScaleNormal="140" workbookViewId="0">
      <selection activeCell="O11" sqref="O11"/>
    </sheetView>
  </sheetViews>
  <sheetFormatPr defaultColWidth="21.5703125" defaultRowHeight="12" x14ac:dyDescent="0.25"/>
  <cols>
    <col min="1" max="1" width="10.42578125" style="15" bestFit="1" customWidth="1"/>
    <col min="2" max="18" width="22" style="15" customWidth="1"/>
    <col min="19" max="16384" width="21.5703125" style="15"/>
  </cols>
  <sheetData>
    <row r="1" spans="1:27" x14ac:dyDescent="0.25">
      <c r="A1" s="46">
        <v>45502</v>
      </c>
    </row>
    <row r="2" spans="1:27" ht="16.5" thickBot="1" x14ac:dyDescent="0.3">
      <c r="A2" s="45" t="s">
        <v>16</v>
      </c>
      <c r="B2" s="215"/>
      <c r="C2" s="215"/>
      <c r="D2" s="215"/>
      <c r="E2" s="215"/>
      <c r="F2" s="215"/>
      <c r="G2" s="215"/>
      <c r="H2" s="215"/>
      <c r="I2" s="215"/>
      <c r="J2" s="215"/>
      <c r="K2" s="215"/>
      <c r="L2" s="215"/>
      <c r="M2" s="215"/>
      <c r="N2" s="215"/>
      <c r="O2" s="215"/>
      <c r="P2" s="44"/>
      <c r="Q2" s="44"/>
      <c r="R2" s="44"/>
    </row>
    <row r="3" spans="1:27" ht="80.25" customHeight="1" thickBot="1" x14ac:dyDescent="0.3">
      <c r="A3" s="43" t="s">
        <v>17</v>
      </c>
      <c r="B3" s="210" t="s">
        <v>18</v>
      </c>
      <c r="C3" s="211"/>
      <c r="D3" s="213"/>
      <c r="E3" s="42" t="s">
        <v>19</v>
      </c>
      <c r="F3" s="210" t="s">
        <v>20</v>
      </c>
      <c r="G3" s="211"/>
      <c r="H3" s="211"/>
      <c r="I3" s="212"/>
      <c r="J3" s="219" t="s">
        <v>21</v>
      </c>
      <c r="K3" s="220"/>
      <c r="L3" s="221"/>
      <c r="M3" s="169" t="s">
        <v>22</v>
      </c>
      <c r="N3" s="216" t="s">
        <v>23</v>
      </c>
      <c r="O3" s="217"/>
      <c r="P3" s="217"/>
      <c r="Q3" s="217"/>
      <c r="R3" s="218"/>
    </row>
    <row r="4" spans="1:27" ht="64.5" customHeight="1" x14ac:dyDescent="0.25">
      <c r="A4" s="41" t="s">
        <v>24</v>
      </c>
      <c r="B4" s="40" t="s">
        <v>25</v>
      </c>
      <c r="C4" s="98" t="s">
        <v>26</v>
      </c>
      <c r="D4" s="16" t="s">
        <v>27</v>
      </c>
      <c r="E4" s="39" t="s">
        <v>19</v>
      </c>
      <c r="F4" s="40" t="s">
        <v>28</v>
      </c>
      <c r="G4" s="98" t="s">
        <v>29</v>
      </c>
      <c r="H4" s="98" t="s">
        <v>30</v>
      </c>
      <c r="I4" s="165" t="s">
        <v>31</v>
      </c>
      <c r="J4" s="170" t="s">
        <v>32</v>
      </c>
      <c r="K4" s="171" t="s">
        <v>703</v>
      </c>
      <c r="L4" s="171" t="s">
        <v>33</v>
      </c>
      <c r="M4" s="174" t="s">
        <v>22</v>
      </c>
      <c r="N4" s="170" t="s">
        <v>34</v>
      </c>
      <c r="O4" s="171" t="s">
        <v>723</v>
      </c>
      <c r="P4" s="171" t="s">
        <v>36</v>
      </c>
      <c r="Q4" s="171" t="s">
        <v>720</v>
      </c>
      <c r="R4" s="172" t="s">
        <v>716</v>
      </c>
    </row>
    <row r="5" spans="1:27" ht="47.25" customHeight="1" x14ac:dyDescent="0.25">
      <c r="A5" s="208" t="s">
        <v>39</v>
      </c>
      <c r="B5" s="2" t="s">
        <v>40</v>
      </c>
      <c r="C5" s="33" t="s">
        <v>41</v>
      </c>
      <c r="D5" s="13" t="s">
        <v>42</v>
      </c>
      <c r="E5" s="38" t="s">
        <v>43</v>
      </c>
      <c r="F5" s="2" t="s">
        <v>44</v>
      </c>
      <c r="G5" s="1" t="s">
        <v>45</v>
      </c>
      <c r="H5" s="1" t="s">
        <v>46</v>
      </c>
      <c r="I5" s="166" t="s">
        <v>47</v>
      </c>
      <c r="J5" s="2" t="s">
        <v>48</v>
      </c>
      <c r="K5" s="14" t="s">
        <v>703</v>
      </c>
      <c r="L5" s="14" t="s">
        <v>49</v>
      </c>
      <c r="M5" s="167" t="s">
        <v>719</v>
      </c>
      <c r="N5" s="176" t="s">
        <v>51</v>
      </c>
      <c r="O5" s="3" t="s">
        <v>52</v>
      </c>
      <c r="P5" s="3" t="s">
        <v>53</v>
      </c>
      <c r="Q5" s="3" t="s">
        <v>54</v>
      </c>
      <c r="R5" s="4" t="s">
        <v>55</v>
      </c>
    </row>
    <row r="6" spans="1:27" ht="47.25" customHeight="1" thickBot="1" x14ac:dyDescent="0.3">
      <c r="A6" s="208"/>
      <c r="B6" s="2" t="s">
        <v>56</v>
      </c>
      <c r="C6" s="14" t="s">
        <v>57</v>
      </c>
      <c r="D6" s="7"/>
      <c r="E6" s="87" t="s">
        <v>58</v>
      </c>
      <c r="F6" s="2" t="s">
        <v>59</v>
      </c>
      <c r="G6" s="1" t="s">
        <v>60</v>
      </c>
      <c r="H6" s="1" t="s">
        <v>61</v>
      </c>
      <c r="I6" s="167" t="s">
        <v>62</v>
      </c>
      <c r="J6" s="12" t="s">
        <v>63</v>
      </c>
      <c r="K6" s="62"/>
      <c r="L6" s="99"/>
      <c r="M6" s="167" t="s">
        <v>64</v>
      </c>
      <c r="N6" s="176" t="s">
        <v>65</v>
      </c>
      <c r="O6" s="3" t="s">
        <v>66</v>
      </c>
      <c r="P6" s="3" t="s">
        <v>67</v>
      </c>
      <c r="Q6" s="3" t="s">
        <v>68</v>
      </c>
      <c r="R6" s="4" t="s">
        <v>69</v>
      </c>
    </row>
    <row r="7" spans="1:27" ht="47.25" customHeight="1" x14ac:dyDescent="0.25">
      <c r="A7" s="208"/>
      <c r="B7" s="2" t="s">
        <v>70</v>
      </c>
      <c r="C7" s="14" t="s">
        <v>710</v>
      </c>
      <c r="D7" s="7"/>
      <c r="F7" s="2" t="s">
        <v>71</v>
      </c>
      <c r="G7" s="1" t="s">
        <v>72</v>
      </c>
      <c r="H7" s="1" t="s">
        <v>73</v>
      </c>
      <c r="I7" s="167" t="s">
        <v>74</v>
      </c>
      <c r="J7" s="12" t="s">
        <v>75</v>
      </c>
      <c r="K7" s="62"/>
      <c r="L7" s="99"/>
      <c r="M7" s="167" t="s">
        <v>76</v>
      </c>
      <c r="N7" s="176" t="s">
        <v>77</v>
      </c>
      <c r="O7" s="8" t="s">
        <v>78</v>
      </c>
      <c r="P7" s="3" t="s">
        <v>79</v>
      </c>
      <c r="Q7" s="3" t="s">
        <v>80</v>
      </c>
      <c r="R7" s="4" t="s">
        <v>81</v>
      </c>
    </row>
    <row r="8" spans="1:27" ht="47.25" customHeight="1" x14ac:dyDescent="0.25">
      <c r="A8" s="208"/>
      <c r="B8" s="2" t="s">
        <v>82</v>
      </c>
      <c r="D8" s="7"/>
      <c r="F8" s="2" t="s">
        <v>83</v>
      </c>
      <c r="G8" s="1" t="s">
        <v>84</v>
      </c>
      <c r="H8" s="14" t="s">
        <v>85</v>
      </c>
      <c r="I8" s="167" t="s">
        <v>86</v>
      </c>
      <c r="J8" s="12" t="s">
        <v>718</v>
      </c>
      <c r="K8" s="99"/>
      <c r="L8" s="99"/>
      <c r="M8" s="167" t="s">
        <v>87</v>
      </c>
      <c r="N8" s="176" t="s">
        <v>88</v>
      </c>
      <c r="O8" s="8" t="s">
        <v>721</v>
      </c>
      <c r="Q8" s="3" t="s">
        <v>89</v>
      </c>
      <c r="R8" s="4" t="s">
        <v>510</v>
      </c>
    </row>
    <row r="9" spans="1:27" ht="47.25" customHeight="1" thickBot="1" x14ac:dyDescent="0.3">
      <c r="A9" s="208"/>
      <c r="B9" s="2" t="s">
        <v>90</v>
      </c>
      <c r="D9" s="7"/>
      <c r="F9" s="2" t="s">
        <v>91</v>
      </c>
      <c r="G9" s="1" t="s">
        <v>92</v>
      </c>
      <c r="H9" s="15" t="s">
        <v>93</v>
      </c>
      <c r="I9" s="167" t="s">
        <v>94</v>
      </c>
      <c r="J9" s="173"/>
      <c r="K9" s="168"/>
      <c r="L9" s="168"/>
      <c r="M9" s="175" t="s">
        <v>95</v>
      </c>
      <c r="N9" s="176" t="s">
        <v>96</v>
      </c>
      <c r="Q9" s="3" t="s">
        <v>97</v>
      </c>
      <c r="R9" s="4" t="s">
        <v>717</v>
      </c>
    </row>
    <row r="10" spans="1:27" ht="47.25" customHeight="1" x14ac:dyDescent="0.25">
      <c r="A10" s="208"/>
      <c r="B10" s="2" t="s">
        <v>98</v>
      </c>
      <c r="D10" s="7"/>
      <c r="F10" s="2" t="s">
        <v>99</v>
      </c>
      <c r="G10" s="1" t="s">
        <v>100</v>
      </c>
      <c r="I10" s="7"/>
      <c r="N10" s="5"/>
      <c r="Q10" s="3" t="s">
        <v>101</v>
      </c>
      <c r="R10" s="7"/>
    </row>
    <row r="11" spans="1:27" ht="47.25" customHeight="1" thickBot="1" x14ac:dyDescent="0.3">
      <c r="A11" s="208"/>
      <c r="B11" s="37" t="s">
        <v>102</v>
      </c>
      <c r="C11" s="10"/>
      <c r="D11" s="9"/>
      <c r="F11" s="2" t="s">
        <v>103</v>
      </c>
      <c r="G11" s="1" t="s">
        <v>104</v>
      </c>
      <c r="I11" s="7"/>
      <c r="N11" s="5"/>
      <c r="Q11" s="3" t="s">
        <v>105</v>
      </c>
      <c r="R11" s="7"/>
    </row>
    <row r="12" spans="1:27" ht="47.25" customHeight="1" thickBot="1" x14ac:dyDescent="0.3">
      <c r="A12" s="209"/>
      <c r="F12" s="2" t="s">
        <v>106</v>
      </c>
      <c r="G12" s="1" t="s">
        <v>107</v>
      </c>
      <c r="I12" s="7"/>
      <c r="N12" s="6"/>
      <c r="O12" s="10"/>
      <c r="P12" s="10"/>
      <c r="Q12" s="11" t="s">
        <v>108</v>
      </c>
      <c r="R12" s="9"/>
    </row>
    <row r="13" spans="1:27" ht="47.25" customHeight="1" x14ac:dyDescent="0.25">
      <c r="A13" s="209"/>
      <c r="F13" s="2" t="s">
        <v>109</v>
      </c>
      <c r="G13" s="1" t="s">
        <v>110</v>
      </c>
      <c r="I13" s="7"/>
      <c r="N13" s="222"/>
      <c r="O13" s="222"/>
      <c r="P13" s="222"/>
      <c r="Q13" s="222"/>
      <c r="R13" s="222"/>
    </row>
    <row r="14" spans="1:27" ht="47.25" customHeight="1" x14ac:dyDescent="0.25">
      <c r="A14" s="209"/>
      <c r="F14" s="2" t="s">
        <v>5</v>
      </c>
      <c r="G14" s="1" t="s">
        <v>111</v>
      </c>
      <c r="I14" s="7"/>
      <c r="N14" s="222" t="s">
        <v>112</v>
      </c>
      <c r="O14" s="222"/>
      <c r="P14" s="222"/>
      <c r="Q14" s="222"/>
      <c r="R14" s="222"/>
    </row>
    <row r="15" spans="1:27" ht="47.25" customHeight="1" x14ac:dyDescent="0.25">
      <c r="A15" s="209"/>
      <c r="F15" s="2" t="s">
        <v>113</v>
      </c>
      <c r="G15" s="1" t="s">
        <v>114</v>
      </c>
      <c r="I15" s="7"/>
      <c r="N15" s="36" t="s">
        <v>115</v>
      </c>
      <c r="O15" s="214" t="s">
        <v>116</v>
      </c>
      <c r="P15" s="214"/>
      <c r="Q15" s="214"/>
      <c r="R15" s="214"/>
    </row>
    <row r="16" spans="1:27" ht="47.25" customHeight="1" x14ac:dyDescent="0.25">
      <c r="A16" s="209"/>
      <c r="F16" s="2" t="s">
        <v>117</v>
      </c>
      <c r="G16" s="14" t="s">
        <v>118</v>
      </c>
      <c r="I16" s="7"/>
      <c r="N16" s="33" t="s">
        <v>119</v>
      </c>
      <c r="O16" s="223" t="s">
        <v>120</v>
      </c>
      <c r="P16" s="223"/>
      <c r="Q16" s="223"/>
      <c r="R16" s="223"/>
      <c r="S16"/>
      <c r="T16"/>
      <c r="U16"/>
      <c r="V16"/>
      <c r="W16"/>
      <c r="X16"/>
      <c r="Y16"/>
      <c r="Z16"/>
      <c r="AA16"/>
    </row>
    <row r="17" spans="1:27" ht="47.25" customHeight="1" x14ac:dyDescent="0.25">
      <c r="A17" s="209"/>
      <c r="F17" s="2" t="s">
        <v>121</v>
      </c>
      <c r="G17" s="14" t="s">
        <v>122</v>
      </c>
      <c r="I17" s="7"/>
      <c r="N17" s="92" t="s">
        <v>123</v>
      </c>
      <c r="O17" s="214" t="s">
        <v>124</v>
      </c>
      <c r="P17" s="214"/>
      <c r="Q17" s="214"/>
      <c r="R17" s="214"/>
      <c r="S17" s="35"/>
      <c r="T17" s="35"/>
      <c r="U17" s="35"/>
      <c r="V17" s="35"/>
      <c r="W17" s="35"/>
      <c r="X17" s="35"/>
      <c r="Y17" s="35"/>
      <c r="Z17" s="35"/>
      <c r="AA17" s="35"/>
    </row>
    <row r="18" spans="1:27" ht="47.25" customHeight="1" x14ac:dyDescent="0.25">
      <c r="A18" s="209"/>
      <c r="F18" s="34" t="s">
        <v>125</v>
      </c>
      <c r="G18" s="14" t="s">
        <v>126</v>
      </c>
      <c r="I18" s="7"/>
      <c r="N18" s="31"/>
      <c r="S18"/>
      <c r="T18"/>
      <c r="U18"/>
      <c r="V18"/>
      <c r="W18"/>
      <c r="X18"/>
      <c r="Y18"/>
      <c r="Z18"/>
      <c r="AA18"/>
    </row>
    <row r="19" spans="1:27" ht="47.25" customHeight="1" x14ac:dyDescent="0.25">
      <c r="A19" s="209"/>
      <c r="F19" s="2" t="s">
        <v>127</v>
      </c>
      <c r="G19" s="14" t="s">
        <v>128</v>
      </c>
      <c r="I19" s="7"/>
    </row>
    <row r="20" spans="1:27" ht="47.25" customHeight="1" x14ac:dyDescent="0.25">
      <c r="A20" s="209"/>
      <c r="F20" s="2" t="s">
        <v>129</v>
      </c>
      <c r="G20" s="14" t="s">
        <v>130</v>
      </c>
      <c r="I20" s="7"/>
    </row>
    <row r="21" spans="1:27" ht="47.25" customHeight="1" x14ac:dyDescent="0.25">
      <c r="A21" s="209"/>
      <c r="F21" s="2" t="s">
        <v>131</v>
      </c>
      <c r="G21" s="14" t="s">
        <v>132</v>
      </c>
      <c r="I21" s="7"/>
    </row>
    <row r="22" spans="1:27" ht="47.25" customHeight="1" x14ac:dyDescent="0.25">
      <c r="A22" s="209"/>
      <c r="F22" s="2" t="s">
        <v>133</v>
      </c>
      <c r="I22" s="7"/>
    </row>
    <row r="23" spans="1:27" ht="47.25" customHeight="1" x14ac:dyDescent="0.25">
      <c r="A23" s="209"/>
      <c r="F23" s="12" t="s">
        <v>134</v>
      </c>
      <c r="I23" s="7"/>
    </row>
    <row r="24" spans="1:27" ht="47.25" customHeight="1" x14ac:dyDescent="0.25">
      <c r="A24" s="209"/>
      <c r="F24" s="12" t="s">
        <v>135</v>
      </c>
      <c r="I24" s="7"/>
    </row>
    <row r="25" spans="1:27" ht="47.25" customHeight="1" x14ac:dyDescent="0.25">
      <c r="A25" s="209"/>
      <c r="F25" s="12" t="s">
        <v>136</v>
      </c>
      <c r="I25" s="7"/>
    </row>
    <row r="26" spans="1:27" ht="47.25" customHeight="1" thickBot="1" x14ac:dyDescent="0.3">
      <c r="A26" s="209"/>
      <c r="F26" s="30" t="s">
        <v>137</v>
      </c>
      <c r="G26" s="10"/>
      <c r="H26" s="10"/>
      <c r="I26" s="9"/>
    </row>
    <row r="27" spans="1:27" ht="47.25" customHeight="1" x14ac:dyDescent="0.25">
      <c r="A27" s="209"/>
    </row>
    <row r="28" spans="1:27" ht="47.25" customHeight="1" x14ac:dyDescent="0.25">
      <c r="A28" s="209"/>
    </row>
    <row r="29" spans="1:27" ht="47.25" customHeight="1" x14ac:dyDescent="0.25">
      <c r="A29" s="209"/>
    </row>
  </sheetData>
  <dataConsolidate link="1"/>
  <mergeCells count="11">
    <mergeCell ref="A5:A29"/>
    <mergeCell ref="F3:I3"/>
    <mergeCell ref="B3:D3"/>
    <mergeCell ref="O15:R15"/>
    <mergeCell ref="B2:O2"/>
    <mergeCell ref="N3:R3"/>
    <mergeCell ref="J3:L3"/>
    <mergeCell ref="N13:R13"/>
    <mergeCell ref="O16:R16"/>
    <mergeCell ref="N14:R14"/>
    <mergeCell ref="O17:R17"/>
  </mergeCells>
  <dataValidations xWindow="1214" yWindow="807" count="122">
    <dataValidation allowBlank="1" showInputMessage="1" showErrorMessage="1" prompt="Converting back to a historic condition those wetlands, surface waters, or uplands that currently exist as one form that differs from the historic condition. This includes floodplain restoration." sqref="F22" xr:uid="{93C65C1F-7958-4781-B6C8-6B755592551A}"/>
    <dataValidation allowBlank="1" showInputMessage="1" showErrorMessage="1" prompt="An area that does not discharge to a surface waterbody or an adjacent basin and is therefore &quot;closed&quot; to exchanging flow with nearby surface waters." sqref="J5" xr:uid="{9EFD7AD8-3996-4B96-9AC0-10EC6ECD4F70}"/>
    <dataValidation allowBlank="1" showInputMessage="1" showErrorMessage="1" prompt="This designation must be approved by DEP Coordinator and is used to account for BMPs in place during the model development timeline that were not accounted for in the model. Crediting subject to change if the model is updated. " sqref="J7" xr:uid="{AFE47A5A-437A-43C2-8B83-D97EC826079B}"/>
    <dataValidation allowBlank="1" showInputMessage="1" showErrorMessage="1" prompt="The process of permanently plugging an abandoned well involves installation of a temporary plug where possible, and permanent well abandonment by a licensed well driller._x000a_" sqref="Q8" xr:uid="{2D9F8A36-AE33-4E2C-884D-90BBEA93189B}"/>
    <dataValidation allowBlank="1" showInputMessage="1" showErrorMessage="1" prompt="The harvest of fish (often gizzard shad) to improve water quality. These fish feed on algae on the bottom of the waterway, stirring up sediments and clouding the water and excrete nutrients back into the water. " sqref="M9" xr:uid="{9DDFFF95-6575-482C-98EB-086D89537152}"/>
    <dataValidation allowBlank="1" showInputMessage="1" showErrorMessage="1" prompt="Permitted chemical or biological treatment systems that remove nutrients offline from waters of the state in a treat-and-return setup." sqref="M5" xr:uid="{A4E55C60-C8BB-4D34-B1F5-0448834AEC57}"/>
    <dataValidation allowBlank="1" showInputMessage="1" showErrorMessage="1" prompt="Dry detention ponds are dry basins designed to hold a specific quantity of stormwater runoff. Recovery of the design treatment volume occurs through the pond bottom, discharge from an outfall, or into an underdrain or side bank filter." sqref="F7" xr:uid="{A6F99078-6865-46CB-9F6E-24A532426E00}"/>
    <dataValidation allowBlank="1" showInputMessage="1" showErrorMessage="1" prompt="Alum injection systems are chemical treatment systems that inject aluminum sulfate to cause coagulation of pollutants." sqref="B6" xr:uid="{02AECFEE-DD36-4587-BD34-AD3B307DE541}"/>
    <dataValidation allowBlank="1" showInputMessage="1" showErrorMessage="1" prompt="Project types used to track efforts to identify or reduce sources of bacteriological contamination in BMAPs specifically addressing fecal indicator bacteria (FIB) impairments. " sqref="N4" xr:uid="{A7AE7183-FCF8-446E-A260-F2E7ABAAE9BA}"/>
    <dataValidation allowBlank="1" showInputMessage="1" showErrorMessage="1" prompt="The trading of credits between entities with allocations. Restrictions apply, speak with the BMAP coordinator for more information." sqref="L4" xr:uid="{1047E3DB-76B9-45E6-AE48-0A799BF2B021}"/>
    <dataValidation allowBlank="1" showInputMessage="1" showErrorMessage="1" prompt="Information not used during modeling, but necessary for improved reflection of nutrient loading and allocations." sqref="J4:K4" xr:uid="{0822CA1F-55AE-4703-BF6A-6839EEBD4BC0}"/>
    <dataValidation allowBlank="1" showInputMessage="1" showErrorMessage="1" prompt="Projects or programs that maintain WWTFs and their components. This category also includes service area expansion. For credits related to service area expansion, see OSTDS Phase Out. " sqref="R4" xr:uid="{F283A85D-8208-4AEC-8E6E-89E93A69EA9B}"/>
    <dataValidation allowBlank="1" showInputMessage="1" showErrorMessage="1" prompt="Projects that may provide nutrient reduction benefits, but DEP has not approved standardized reduction calculations at this time. " sqref="Q4" xr:uid="{0323AB79-EC6C-4ADF-A091-DED1518CC494}"/>
    <dataValidation allowBlank="1" showInputMessage="1" showErrorMessage="1" prompt="Projects related to the purchase or preservation of natural systems that prevent or reduce nutrient loading." sqref="P4" xr:uid="{0AC50251-768E-4D2E-A776-E6AADBAC1482}"/>
    <dataValidation allowBlank="1" showInputMessage="1" showErrorMessage="1" prompt="Projects that provide additional information of the watershed through study, assessment, planning and enhanced education." sqref="O4" xr:uid="{3554A2BF-0CEC-480C-A44D-C5A5ED4571CF}"/>
    <dataValidation allowBlank="1" showInputMessage="1" showErrorMessage="1" prompt="Projects related to reducing nutrient loading to stormwater via education, outreach, or other programs." sqref="I4" xr:uid="{ADD9DE8F-F2AC-49E3-9079-4DA79E6C0762}"/>
    <dataValidation allowBlank="1" showInputMessage="1" showErrorMessage="1" prompt="Projects which are non-structural (not requiring construction) and are implemented on an ongoing basis to continuously remove nutrient from a stormwater system. " sqref="H4" xr:uid="{0D528997-623C-45F0-861A-70FD18DDA8F8}"/>
    <dataValidation allowBlank="1" showInputMessage="1" showErrorMessage="1" prompt="Projects related to treatment of stormwater via structures (other than retention/detention) recorded for the purpose of tracking nutrient load reductions. For projects calculated as detention or retention, see Stormwater Structural Retention/Detention." sqref="G4" xr:uid="{8DE52C82-19D2-4690-B38B-F9A761DEBD15}"/>
    <dataValidation allowBlank="1" showInputMessage="1" showErrorMessage="1" prompt="Projects related to treatment of stormwater via structures specifically focusing on detention or retention. These are recorded for the purpose of tracking nutrient load reductions. " sqref="F4" xr:uid="{C65D5235-F3E7-4A78-A64A-24BBB4FEC04B}"/>
    <dataValidation allowBlank="1" showInputMessage="1" showErrorMessage="1" prompt="Projects related to industrial waste facilities which are tracked for the purpose of estimating nutrient load reductions." sqref="D4" xr:uid="{265B6865-8BD9-4BA2-8971-E0651A5F804E}"/>
    <dataValidation allowBlank="1" showInputMessage="1" showErrorMessage="1" prompt="Projects related to OSTDS (septic systems) which are tracked for the purpose of estimating nutrient load reductions." sqref="C4" xr:uid="{7AA30640-AD74-467B-9F36-6225A1515EDE}"/>
    <dataValidation allowBlank="1" showInputMessage="1" showErrorMessage="1" prompt="Projects related to domestic wastewater treatment facilities (WWTF) which are tracked for the purpose of estimating nutrient load reductions." sqref="B4" xr:uid="{C8C22D5D-73CD-4ADB-A8A3-9F797E035CFA}"/>
    <dataValidation allowBlank="1" showInputMessage="1" showErrorMessage="1" prompt="To restore stormwater BMP functionality to original capacity and treatment as permitted. For credit see &quot;Stormwater System Upgrade.&quot; " sqref="Q6" xr:uid="{19725FD6-9E3D-4532-BF58-0EDDDD13376D}"/>
    <dataValidation allowBlank="1" showInputMessage="1" showErrorMessage="1" prompt="Projects that support water quality restoration or preservation of waterbodies but are currently ineligible for nutrient credit." sqref="N3:R3" xr:uid="{EA6C0CB5-E929-457F-973B-BDC75FEDF701}"/>
    <dataValidation allowBlank="1" showInputMessage="1" showErrorMessage="1" prompt="Nutrient reducing action occurring in a waterbody (instead of the action occurring within a structural BMP or conveyance system which are considered Stormwater Projects)." sqref="M3:M4" xr:uid="{A6EA9152-5543-496A-B894-D19FE61DFCF3}"/>
    <dataValidation allowBlank="1" showInputMessage="1" showErrorMessage="1" prompt="Information used to correct, update, or transfer loading or loading allocations post model completion. " sqref="J3:L3" xr:uid="{FDD6259B-4182-4B97-B466-6AD649CF5134}"/>
    <dataValidation allowBlank="1" showInputMessage="1" showErrorMessage="1" prompt="Projects related to treatment of stormwater, activities that reduce loading to stormwater, capture of stormwater and the nutrients it contains, for the purpose of tracking nutrient load reductions. " sqref="F3:I3" xr:uid="{C7B0331E-4DDA-4853-B3C0-F09A42DFEEB2}"/>
    <dataValidation allowBlank="1" showInputMessage="1" showErrorMessage="1" prompt="Projects related to agricultural operations tracked for the purpose of demonstrating compliance with BMAPs, estimating nutrient load reductions, or supporting implementation of future agricultural projects." sqref="E3:E4" xr:uid="{F7F64692-A327-4A7B-8430-B33C3D8E957E}"/>
    <dataValidation allowBlank="1" showInputMessage="1" showErrorMessage="1" prompt="Projects related to domestic wastewater and industrial facilities, infrastructure, and OSTDS (septic systems) which are tracked for the purpose of estimating nutrient load reductions." sqref="B3:D3" xr:uid="{50E91CE3-86E7-40E1-9791-5039E68FFB42}"/>
    <dataValidation allowBlank="1" showInputMessage="1" showErrorMessage="1" prompt="Planting of seagrasses (grass-like flowering plants that live completely submerged in marine and estuarine waters). If using marsh plants as living shorelines see &quot;Creating/Enhancing Living Shorelines.&quot;" sqref="Q9" xr:uid="{EB245645-E4F0-462A-9228-86F512F50CC9}"/>
    <dataValidation allowBlank="1" showInputMessage="1" showErrorMessage="1" prompt="Improvements to the stormwater system or BMP resulting from a retrofit or project that goes above and beyond permit requirements or the original treatment accounted for in the model. This does not include sytem rehabilitation (see ineligible category)." sqref="G21" xr:uid="{F5982768-BC82-4EFF-BE15-76242FB55774}"/>
    <dataValidation allowBlank="1" showInputMessage="1" showErrorMessage="1" prompt="Several types of materials or designed systems such as pervious concrete, pervious aggregate/binder products, pervious paver systems, and modular paver systems used as part of a treatment train to reduce stormwater volume and pollutant load." sqref="F21" xr:uid="{F5E096C9-BFF5-4E86-9C9B-FD256BCE59FE}"/>
    <dataValidation allowBlank="1" showInputMessage="1" showErrorMessage="1" prompt="Oyster reefs built by the eastern oyster, via the successive reproduction and settlement of larvae where subsequent generational growth can form reef structures in estuarine systems. To credit living shorelines, see &quot;Creating/Enhancing Living Shorelines.&quot;" sqref="Q10" xr:uid="{831DDCED-28A2-4590-81B6-4515BAB1FAD3}"/>
    <dataValidation allowBlank="1" showInputMessage="1" showErrorMessage="1" promptTitle="FIB- Trash Cleanup" prompt="Activities within this project type include cleanup (community or government) that eliminate trash in and around impaired waters. " sqref="N9" xr:uid="{02C682D9-A9C0-409B-BE5C-F88A55DA6F91}"/>
    <dataValidation allowBlank="1" showInputMessage="1" showErrorMessage="1" prompt="DWM programs encourage private property owners to retain water on their land rather than drain it, accept and detain regional runoff for storage, or do both. Landowners may receive cost-share, easements, or payment for environmental services." sqref="F26" xr:uid="{73E17F85-7751-4BBD-8217-D51D14AFD8BD}"/>
    <dataValidation allowBlank="1" showInputMessage="1" showErrorMessage="1" promptTitle="FIB- OSTDS" prompt="Ordinances, enforcement, program Implementation, permit review, failure area evaluation or ranking, septic system inspection, phase out, or upgrade, and education." sqref="N5" xr:uid="{F0C900FD-91F4-4FC1-B056-E7BBA29A866A}"/>
    <dataValidation allowBlank="1" showInputMessage="1" showErrorMessage="1" promptTitle="FIB- Sanitary Sewer" prompt="Projects under this type include sewer line upgrades, inspection, maintenance, or rehab of manholes, pump stations, or ARV, private lift station inspections and enforcement, and SSO investigations." sqref="N6" xr:uid="{9C6EFBCA-7F9E-4ED3-82E3-B99D9DE4A2F9}"/>
    <dataValidation allowBlank="1" showInputMessage="1" showErrorMessage="1" promptTitle="FIB- Source ID Activities" prompt="Projects such as Walk the Waterbody, intensive sampling, microbial source tracking, and others intended to identify sources should be included. " sqref="N7" xr:uid="{55B56ECA-4B0F-480E-BB00-7404A801AACB}"/>
    <dataValidation allowBlank="1" showInputMessage="1" showErrorMessage="1" promptTitle="FIB- Stormwater" prompt="Activities under this project type include, but are not limited to, flood control projects, stormwater system rehabilitation, stormwater BMPs, BMP maintenance, illicit discharge identification or removal, and ambient monitoring." sqref="N8" xr:uid="{8A32B6FC-BB92-4F19-9FA8-23F25ED05053}"/>
    <dataValidation allowBlank="1" showInputMessage="1" showErrorMessage="1" prompt="Muck removal and restoration dredging involve the excavation of a portion of the bottom of a waterbody. Muck removal must follow DEP guidelines set for credit and is reviewed on a case-by-case basis.  " sqref="M7" xr:uid="{1C7D5632-454E-473A-8A20-C2E4BE7A560D}"/>
    <dataValidation allowBlank="1" showInputMessage="1" showErrorMessage="1" prompt="Upgrades to industrial facilities (U.S. EPA 11) which reduce point source or nonpoint source pollution which DEP has included in their loading estimates. This can include industrial wastewater facility upgrades or other industrial nutrient reductions." sqref="D5" xr:uid="{3ED9682F-F03C-47C8-9AE2-7B80B335B90F}"/>
    <dataValidation allowBlank="1" showInputMessage="1" showErrorMessage="1" prompt="Florida Yards &amp; Neighborhoods Program, landscaping ordinance, irrigation ordinance, fertilizer ordinance, PSAs, informational pamphlets, websites, and an IDDE program." sqref="I6" xr:uid="{8EA4FF5F-6C8C-4254-B296-F8F66383DC43}"/>
    <dataValidation allowBlank="1" showInputMessage="1" showErrorMessage="1" prompt="Public education efforts above and beyond the standard practices currently credited by DEP related to MS4 permits, Florida Friendly Landscaping, and IDDE programs." sqref="O7" xr:uid="{E2284F00-541B-480F-BC1B-132C4BF040FC}"/>
    <dataValidation allowBlank="1" showInputMessage="1" showErrorMessage="1" prompt="Retrofit of an existing retention BMP with the addition of BAM. BAM is engineered media for use in stormwater BMPs to_x000a_increase the removal of pollutants, especially nutrients._x000a_" sqref="G39 F25" xr:uid="{4653D061-E079-427F-9F87-ED89433720AA}"/>
    <dataValidation allowBlank="1" showInputMessage="1" showErrorMessage="1" prompt="Construction of a retention BMP with the addition of BAM. BAM is engineered media for use in stormwater BMPs to_x000a_increase the removal of pollutants, especially nutrients._x000a_" sqref="G38 F24" xr:uid="{EDA1FD97-3017-42E2-A292-6A615C9E3D54}"/>
    <dataValidation allowBlank="1" showInputMessage="1" showErrorMessage="1" prompt="Engineered or constructed wetlands that utilize natural processes involving wetland vegetation, soils, and their associated microbial assemblages to assist, at least partially, in treating an effluent or other water source." sqref="G37 F16" xr:uid="{6299DB13-2F4E-4916-B8BC-747259E687A8}"/>
    <dataValidation allowBlank="1" showInputMessage="1" showErrorMessage="1" prompt="&quot;Wet detention&quot; means the collection and temporary storage of stormwater in a permanently wet impoundment in such a manner as to provide for treatment through physical, chemical, and biological processes with subsequent gradual release of the stormwater." sqref="G36 F15" xr:uid="{6460FF0E-2F57-4898-8735-4CA1A79E29DD}"/>
    <dataValidation allowBlank="1" showInputMessage="1" showErrorMessage="1" prompt="Polymer product that is used to treat turbid or nutrient-laden stormwater." sqref="G35 Q7" xr:uid="{8FAEA569-AA4B-48B5-BDFF-1CD7E295F691}"/>
    <dataValidation allowBlank="1" showInputMessage="1" showErrorMessage="1" prompt="Constructed wetlands to treat runoff. This is a term commonly used by SFWMD." sqref="G34 F23" xr:uid="{6636EE2C-C186-46A8-AF6F-93A4ECD8CF61}"/>
    <dataValidation allowBlank="1" showInputMessage="1" showErrorMessage="1" prompt="&quot;Maintenance&quot; or &quot;Repair'' means remedial work of a nature as may affect the safety of any dam, impoundment, reservoir, or appurtenant work or works, but excludes routine custodial maintenance. " sqref="G33" xr:uid="{EA348FCC-3967-4BCF-B9EE-C499CDC117F4}"/>
    <dataValidation allowBlank="1" showInputMessage="1" showErrorMessage="1" prompt="&quot;Reuse&quot; means the deliberate application of reclaimed water, in compliance with DEP and District rules, for a beneficial purpose." sqref="G32" xr:uid="{0574DE75-81A3-4077-9600-E09570589488}"/>
    <dataValidation allowBlank="1" showInputMessage="1" showErrorMessage="1" prompt="System that introduces air into stormwater ponds to facilitate biological decomposition of pond muck, de-stratify thermal layers in the water and improve the ecological health of the system. " sqref="G31 Q5" xr:uid="{67CCACA3-B822-4D5A-A3D1-D6B1425810D2}"/>
    <dataValidation allowBlank="1" showInputMessage="1" showErrorMessage="1" prompt="System to collect, convey, store, absorb, inhibit, treat, use or reuse stormwater to prevent or reduce flooding, overdrainage, environmental degradation and water pollution to reduce discharges from multiple parcels in a regional system." sqref="F14" xr:uid="{22A2E452-BB21-4C7E-8600-FA30E3729AD9}"/>
    <dataValidation allowBlank="1" showInputMessage="1" showErrorMessage="1" prompt="Online BMPs temporarily store runoff before they discharge to surface waters. &quot;Retention basin&quot;' is a recessed area designed to store and retain runoff, allowing it to percolate into the aquifer." sqref="F13" xr:uid="{96B11616-AB23-455C-AF1F-5D8936B31998}"/>
    <dataValidation allowBlank="1" showInputMessage="1" showErrorMessage="1" prompt="Offline BMPs divert the first flush of polluted stormwater and isolate it from the remaining stormwater, which is managed for flood control. &quot;Retention basin&quot; is a recessed area designed to store and retain runoff that percolates into the aquifer." sqref="F12" xr:uid="{23AA2633-1FA4-4920-A5F0-12C1CC3F29FE}"/>
    <dataValidation allowBlank="1" showInputMessage="1" showErrorMessage="1" prompt="Small, flow-through devices that remove sediment, trap debris, and separate floating oil. They use swirl action and particle-settling to remove pollutants and appear most effective for pretreatment where runoff usually contains particles &gt; 100 microns." sqref="G12" xr:uid="{EEE26D67-71A8-4CAE-89FB-919E64FA4702}"/>
    <dataValidation allowBlank="1" showInputMessage="1" showErrorMessage="1" prompt="Combination of chemical and wetland treatment approaches, with the system comprised of vegetated zones, non-vegetated zones, internal floc recycling mechanisms, and the drying of floc material with subsequent re-introduction into the treatment train." sqref="G11" xr:uid="{3FEA2A92-4CE9-485F-82B9-4508E8306FF4}"/>
    <dataValidation allowBlank="1" showInputMessage="1" showErrorMessage="1" prompt="Swales infiltrate runoff through permeable soils into the shallow ground water aquifer. Conveyance swales are designed to properly convey and infiltrate stormwater runoff as it travels through the swale." sqref="F10" xr:uid="{FBA7A59C-C9A1-4D8B-9C87-656B340C21BF}"/>
    <dataValidation allowBlank="1" showInputMessage="1" showErrorMessage="1" prompt="Swales infiltrate runoff through permeable into the shallow ground water aquifer. Swale blocks or raised culverts in a linear retention system retain water within the swale using periodic linear flow barriers (blocks and culverts) to promote percolation." sqref="F9" xr:uid="{35FE6133-6D46-49D6-B097-1435B71FBF26}"/>
    <dataValidation allowBlank="1" showInputMessage="1" showErrorMessage="1" prompt="Subsurface retention system consisting of a conduit such as perforated pipe surrounded by natural or artificial aggregate which temporarily stores and infiltrates stormwater runoff." sqref="F8" xr:uid="{E18BBC4C-1050-4524-BDD5-E25A1CD0EC36}"/>
    <dataValidation allowBlank="1" showInputMessage="1" showErrorMessage="1" prompt="Denitrification walls are constructed by mixing a carbon source-such as sawdust-into soils through which groundwater passes. These systems can reduce nitrate inputs to receiving waters by enhancing denitrification." sqref="G17" xr:uid="{374DFB65-C0E7-47EA-92D4-B3DD155CA7D1}"/>
    <dataValidation allowBlank="1" showInputMessage="1" showErrorMessage="1" prompt="System in which the individual BMPs are the cars where the water flows from one BMP to another through engineered connections. Generally, the more BMPs that are incorporated into the system, the better the performance of the treatment train." sqref="G9" xr:uid="{588A10C7-1151-476D-8AEC-1A2AA63BF61F}"/>
    <dataValidation allowBlank="1" showInputMessage="1" showErrorMessage="1" prompt="Engineered media for use in stormwater BMPs to increase the removal of pollutants, especially nutrients._x000a_" sqref="G16" xr:uid="{0DCF4723-2EC5-4D4D-8188-5F96451E9702}"/>
    <dataValidation allowBlank="1" showInputMessage="1" showErrorMessage="1" prompt="A second-generation baffle box with the addition of a proprietary blend of sorption media." sqref="G8" xr:uid="{1104AEE2-814C-4BF4-8524-F6C10D44113A}"/>
    <dataValidation allowBlank="1" showInputMessage="1" showErrorMessage="1" prompt="The second generation (nutrient separating) baffle box includes a wire mesh box that captures vegetative debris, litter, and other materials from settling in the water in the bottom of the box, thereby preventing leaching of the nutrients." sqref="G7" xr:uid="{9BC56ECB-E67B-4407-9D7E-F999B946BE74}"/>
    <dataValidation allowBlank="1" showInputMessage="1" showErrorMessage="1" prompt="Concrete or fiberglass structures containing a series of sediment settling chambers separated by baffles. Baffle boxes are gravity based systems. For vortex or CDS systems, see &quot;Hydrodynamic Separator.&quot;" sqref="G6" xr:uid="{29153EF0-917F-460C-9BCE-F31DA030D761}"/>
    <dataValidation allowBlank="1" showInputMessage="1" showErrorMessage="1" prompt="Implementation of the Best Management Practices for the Enhancement of Environmental Quality on Florida Golf Courses or Green Industries Best Management Practices." sqref="I5" xr:uid="{DB8D2EB0-44F9-4270-8176-643C1E00F645}"/>
    <dataValidation allowBlank="1" showInputMessage="1" showErrorMessage="1" prompt="Surveillance and maintenance, decontamination, and/or dismantlement at the end of the life of a facility to retire it from service with adequate regard for the health and safety of workers and the public and protection of the environment." sqref="B11" xr:uid="{8EACC9BA-F3A5-4AD0-AC9C-8BFA3122F212}"/>
    <dataValidation allowBlank="1" showInputMessage="1" showErrorMessage="1" prompt="*Not the full definition. Restrictions apply.* Exchange of credits between point and nonpoint sources in the LSJR Main Stem to achieve or maintain the TMDL." sqref="L5" xr:uid="{1CDC30F2-DAD1-495B-BC59-288ED8451117}"/>
    <dataValidation allowBlank="1" showInputMessage="1" showErrorMessage="1" prompt="Upgrades to WWTFs as well as the collection/transmission systems used for collection and transmission of wastewater from individual service connection laterals to WWTFs._x000a_" sqref="B10" xr:uid="{22B9C231-A3ED-4580-B394-66DDECF64053}"/>
    <dataValidation allowBlank="1" showInputMessage="1" showErrorMessage="1" prompt="WWTF upgrades that are specifically designed to achieve higher levels of nutrient removal." sqref="B9" xr:uid="{6635A0EF-40E6-4F09-8EE3-AF66F7B35453}"/>
    <dataValidation allowBlank="1" showInputMessage="1" showErrorMessage="1" prompt="Diversion of treated effluent for reuse. &quot;Reuse&quot; means the deliberate application of reclaimed water, in compliance with Department and District rules, for a beneficial purpose." sqref="B8" xr:uid="{93242824-0130-44B2-A2CD-6B3F2AAB411C}"/>
    <dataValidation allowBlank="1" showInputMessage="1" showErrorMessage="1" prompt="The disposal of effluent on, above, or into the surface of the ground through spray irrigation, other irrigation techniques, rapid-rate systems, absorption fields, overland flow systems, or other methods. Crediting based on the change in disposal type." sqref="B7" xr:uid="{ABE122E2-897D-4279-B961-12487A91046A}"/>
    <dataValidation allowBlank="1" showInputMessage="1" showErrorMessage="1" prompt="The return of a wetland and its functions to a close approximation of its original condition as it existed prior to disturbance on a former or degraded wetland site." sqref="M8" xr:uid="{8271E61B-AAAB-4554-9369-66E24F0A087B}"/>
    <dataValidation allowBlank="1" showInputMessage="1" showErrorMessage="1" prompt="Expansion of collection/transmission systems including sewers, pipelines, conduits, manholes, pumping stations, force mains, and other facilities used for collection from individuals to WWTFs. For credit see OSTDS Phase Out or Decommission/Abandonment." sqref="R7" xr:uid="{B6A089E0-B393-4D0F-96AC-D8C6D33FAE40}"/>
    <dataValidation allowBlank="1" showInputMessage="1" showErrorMessage="1" prompt="Vegetation located within and between agricultural fields, lawns, or other nonpoint sources, and the water courses to which they drain to intercept and slow runoff to improve water quality. " sqref="G15" xr:uid="{E3EBF7C0-212F-41BE-9BE0-31E55E544A60}"/>
    <dataValidation allowBlank="1" showInputMessage="1" showErrorMessage="1" prompt="A detailed investigation and analysis of a subject or situation." sqref="O6" xr:uid="{3B7187DE-8418-4A6E-9678-CBA5BC521AD9}"/>
    <dataValidation allowBlank="1" showInputMessage="1" showErrorMessage="1" prompt="Pavement cleaning by sweeping, vacuum, or washing." sqref="H7" xr:uid="{E35EB92E-9540-4C0C-9156-1138992ADC46}"/>
    <dataValidation allowBlank="1" showInputMessage="1" showErrorMessage="1" prompt="Construction to limit shoreline erosion, where soils are high in nutrients, using hardened stabilizers (riprap, groins and bulkheads) where living shorelines are not a viable option. For living shorelines credits, see Creating/Enhancing Living Shorelines." sqref="G20" xr:uid="{612F4FD9-1B8C-4438-B9AC-260FAC91819F}"/>
    <dataValidation allowBlank="1" showInputMessage="1" showErrorMessage="1" prompt="Ongoing maintenance associated with WWTFs and sanitary sewers." sqref="R6" xr:uid="{94575DC8-F0C3-4242-87AB-577A6EDD0A94}"/>
    <dataValidation allowBlank="1" showInputMessage="1" showErrorMessage="1" prompt="Inspections of the sanitary sewer system." sqref="R5" xr:uid="{3BE811C9-917F-4417-AE00-DB35DACE7AB9}"/>
    <dataValidation allowBlank="1" showInputMessage="1" showErrorMessage="1" prompt="A rule or order issued by an executive authority or regulatory agency of a government and having the force of law." sqref="I9" xr:uid="{8E667DEA-0AAC-4374-85C0-8C620D8F1607}"/>
    <dataValidation allowBlank="1" showInputMessage="1" showErrorMessage="1" prompt="Plugging of an artesian well that has been drilled into an aquifer in a location where the underground pressure is great enough for the water to rise inside the well. " sqref="Q8" xr:uid="{1E828D95-2571-4774-BA33-6D0B77AAE921}"/>
    <dataValidation allowBlank="1" showInputMessage="1" showErrorMessage="1" prompt="Wetlands are filters for water coming off the land, reducing sediment and chemicals in run off before it gets into open water. In wetlands, water flow slows so suspended sediment drops out. Use &quot;Filter Marsh&quot; or &quot;Creating/Enhancing Living Shorelines.&quot;" sqref="P7" xr:uid="{DD9FD650-6E75-44B2-BAFA-82DAFB770BE1}"/>
    <dataValidation allowBlank="1" showInputMessage="1" showErrorMessage="1" prompt="To measure the condition of the chemical, physical, biological, and radiological characteristics of water relative to the requirements of one or more biotic species and/or to any human need or purpose." sqref="O5" xr:uid="{FD5BB38B-C04A-446D-AD19-0FABB2E5096F}"/>
    <dataValidation allowBlank="1" showInputMessage="1" showErrorMessage="1" prompt="Mechanical removal of algae from the water surface. If collection is actually nuisance aquatic vegetation, such as hydrilla or water hyacinth, see &quot;Aquatic Vegetation Harvesting&quot; for crediting." sqref="Q11" xr:uid="{86A4F36E-D0E9-4F86-B8B1-7E98EFEFEC85}"/>
    <dataValidation allowBlank="1" showInputMessage="1" showErrorMessage="1" prompt="Management approach using BMPs (structural and non-structural) throughout a site and integrated as a BMP treatment train to replicate natural hydrologic function and to reduce pollutant loading discharged off-site." sqref="G18" xr:uid="{150C9C17-A865-44D9-85AA-6D01B3E9364C}"/>
    <dataValidation allowBlank="1" showInputMessage="1" showErrorMessage="1" prompt="Tree box filters typically are pre-cast concrete boxes filled with biofiltration media installed below grade at the curb line. They can be installed in open- or closed-bottomed chambers where infiltration is undesirable or not possible." sqref="F20" xr:uid="{F373E271-C0FA-41D2-99B4-966460C088D2}"/>
    <dataValidation allowBlank="1" showInputMessage="1" showErrorMessage="1" prompt="Small retention basins that are integrated into a site's landscaping. They also are called bioretention systems. A rain garden is a shallow, constructed depression that is planted with deep-rooted Florida-Friendly or native plants." sqref="F19" xr:uid="{A654A9FA-432A-42CE-947E-1BB0D8265D96}"/>
    <dataValidation allowBlank="1" showInputMessage="1" showErrorMessage="1" prompt="A roof area built to specifications that includes vegetation, media, and a waterproof membrane. To receive water quality credit, it is specifically built with a cistern or water holding system from which irrigation is provided." sqref="F18" xr:uid="{E2F920DF-73BB-4F74-B27E-1F986C07C9E4}"/>
    <dataValidation allowBlank="1" showInputMessage="1" showErrorMessage="1" prompt="Change in the economic and cultural activities (e.g., agricultural, residential, industrial, mining, and recreational uses) that are practiced at a place. " sqref="J6" xr:uid="{CB3D5386-478E-4CE4-A671-BB1631CD88EC}"/>
    <dataValidation allowBlank="1" showInputMessage="1" showErrorMessage="1" prompt="Strict setting aside of natural resources to prevent the use or contact by humans or by human intervention. This often means setting aside areas as nature reserves, parks, or other conservation areas. For credit, use &quot;Land Use Change&quot; if appropriate." sqref="P6" xr:uid="{AE5C7455-0D77-41F2-98EE-EDDB4C4254AC}"/>
    <dataValidation allowBlank="1" showInputMessage="1" showErrorMessage="1" prompt="Purchasing environmentally significant lands to protect those lands from imminent development or alteration, thereby ensuring present and future generations. For credit, see &quot;Land Use Change&quot; if the acquisition involves a conversion to conservation land. " sqref="P5" xr:uid="{AAA87822-9C6B-4586-AF9F-111CEC2D1F82}"/>
    <dataValidation allowBlank="1" showInputMessage="1" showErrorMessage="1" prompt="MAPS are aquatic plant-based BMPs that remove nutrients through a variety of processes related to nutrient uptake, transformation, and microbial activities." sqref="G14" xr:uid="{1383CDA5-32D0-4200-920D-F2235F589398}"/>
    <dataValidation allowBlank="1" showInputMessage="1" showErrorMessage="1" prompt="Reduction of fertilizer application." sqref="I8" xr:uid="{D64F7618-44DB-4CF4-91E3-39FFD26A5656}"/>
    <dataValidation allowBlank="1" showInputMessage="1" showErrorMessage="1" prompt="Elimination of fertilizer application." sqref="I7" xr:uid="{AAC4893F-DAA5-4B6A-9671-583FA8FE6841}"/>
    <dataValidation allowBlank="1" showInputMessage="1" showErrorMessage="1" prompt="Removal of a plant species introduced to Florida, purposefully or accidentally, from a natural range outside of Florida, including naturalized exotic and invasive exotic species. For credit see Aquatic Vegetation Harvesting." sqref="Q12" xr:uid="{39C3E56F-FAEA-4FB4-908F-BCDE776DF172}"/>
    <dataValidation allowBlank="1" showInputMessage="1" showErrorMessage="1" prompt="Stormwater injection well used to place stormwater underground for disposal or for aquifer recharge benefits. " sqref="G10" xr:uid="{F6AD7997-E735-448F-B98E-2B9AEE094CF7}"/>
    <dataValidation allowBlank="1" showInputMessage="1" showErrorMessage="1" prompt="Waste lagoon remediation including soil excavation for crop fertilization, routing of stormwater to remediated pond to minimize discharge, and reuse of stormwater to reduce groundwater withdrawal." sqref="E6:E7" xr:uid="{7A195553-EEB9-4936-9AA7-0275DC222B7D}"/>
    <dataValidation allowBlank="1" showInputMessage="1" showErrorMessage="1" prompt="Oyster reefs built by the eastern oyster, via the successive reproduction and settlement of larvae where subsequent generational growth can form reef structures in estuarine systems. To credit living shorelines, see Creating/Enhancing Living Shorelines." sqref="Q10" xr:uid="{0ED78A8D-B882-4257-9239-B8FB8AEEDF85}"/>
    <dataValidation allowBlank="1" showInputMessage="1" showErrorMessage="1" prompt="Living shoreline is a broad term that encompasses a range of shoreline stabilization techniques and has a footprint that is made up mostly of native materials." sqref="G19" xr:uid="{6A2901EE-E144-4466-B816-0CB32913861A}"/>
    <dataValidation allowBlank="1" showInputMessage="1" showErrorMessage="1" prompt="Weirs, channel control structures, and other control structures components of a stormwater system that detains stormwater and allow its controlled release. " sqref="F6" xr:uid="{FB5FBCD2-D93C-4E3D-AA49-24115E1D58B6}"/>
    <dataValidation allowBlank="1" showInputMessage="1" showErrorMessage="1" prompt="Devices in storm drain inlets that provide filtration, settling, or adsorption and are configured to remove: coarse sediment, oil and grease, and/or litter and debris. May include oil absorbent bags that require regular changing." sqref="H6" xr:uid="{0FE5DECF-F4AC-4DC2-8A36-2AC446341671}"/>
    <dataValidation allowBlank="1" showInputMessage="1" showErrorMessage="1" prompt="Removal of material collected from basins, tanks, vaults, wet ponds, dry ponds, and hydrodynamic separators (such as second-generation baffle boxes)." sqref="H5" xr:uid="{6C5BC96D-4715-45C9-8354-FE755C0D4B73}"/>
    <dataValidation allowBlank="1" showInputMessage="1" showErrorMessage="1" prompt="A vegetated swale providing bioretention to partially treat water quality, attenuate flooding potential, and convey stormwater away from critical infrastructure. Linear, with length to width dimensions greater than the 2:1 applied to bioretention cells." sqref="F17" xr:uid="{97C9862C-E036-4BB5-A8D1-0BAD90E2BF05}"/>
    <dataValidation allowBlank="1" showInputMessage="1" showErrorMessage="1" prompt="Bacteria used to stimulate the breakdown of the organic matter in the water column to speed up the decomposition of nutrient-rich organic debris in the muck layer." sqref="H8" xr:uid="{0ACC0522-A708-465E-8881-D8BD7CA62F41}"/>
    <dataValidation allowBlank="1" showInputMessage="1" showErrorMessage="1" prompt="Mechanical removal or harvest (without herbicide) of aquatic vegetation, specifically freshwater plants that live in or on water that are typically herbaceous, flowering plants, or algae." sqref="M6" xr:uid="{8DECA398-8F2C-4871-932D-B29CC1038163}"/>
    <dataValidation allowBlank="1" showInputMessage="1" showErrorMessage="1" prompt="Practical, cost-effective actions that agricultural producers can implement to conserve water and reduce the amount of pesticides, fertilizers, animal waste and other pollutants entering our water resources. " sqref="E5" xr:uid="{DBD7A8D2-F03C-47DD-85EA-9887BF166743}"/>
    <dataValidation allowBlank="1" showInputMessage="1" showErrorMessage="1" prompt="Alum injection systems are chemical treatment systems that inject aluminum sulfate into stormwater pipes to cause coagulation of pollutants." sqref="G5" xr:uid="{04833A2B-2125-4B1A-889A-E713EB663359}"/>
    <dataValidation allowBlank="1" showInputMessage="1" showErrorMessage="1" prompt="A system designed to prevent the discharge of stormwater ronoff into surface waters in the state by completed on-site storage. Examples are systems such as excavated or natural depression storage areas, borrow pits, or above ground storage. " sqref="F5" xr:uid="{6365EAD6-AE44-4E9A-8990-49B02B186DAD}"/>
    <dataValidation allowBlank="1" showInputMessage="1" showErrorMessage="1" prompt="Wastewater injection well used to place treated domestic or nonhazardous wastewater underground." sqref="B5" xr:uid="{9D4EE3B2-35BE-437A-9F6E-09E1109B0220}"/>
    <dataValidation allowBlank="1" showInputMessage="1" showErrorMessage="1" prompt="*FDOH approved OSTDS enhancements with nitrogen removal efficiencies above the 10% - 50% estimated for operational level 1 systems. *This definition is incomplete. Please see SOP for the full definition." sqref="C5:C6" xr:uid="{312B471B-21F5-442D-8E37-EADA55AB50C2}"/>
    <dataValidation allowBlank="1" showInputMessage="1" showErrorMessage="1" prompt="Phased approach of connecting properties to sanitary sewer in lieu of septic systems." sqref="C6" xr:uid="{780B17C1-9C26-4EA9-B30A-822D1B810C22}"/>
    <dataValidation allowBlank="1" showInputMessage="1" showErrorMessage="1" prompt="Reuse means the deliberate application of reclaimed water, in compliance with DEP and District rules, for a beneficial purpose." sqref="G13" xr:uid="{286EB8CC-C3CB-4DA1-85DE-72FB25C541FF}"/>
    <dataValidation allowBlank="1" showInputMessage="1" showErrorMessage="1" prompt="Removal of a plant species introduced to Florida, purposefully or accidentally, from a natural range outside of Florida, including naturalized exotic and invasive exotic species. For credit see &quot;Aquatic Vegetation Harvesting.&quot;" sqref="Q12" xr:uid="{74503644-97BB-4B51-8BA0-B11DDDA83AC6}"/>
    <dataValidation allowBlank="1" showInputMessage="1" showErrorMessage="1" prompt="A system designed to prevent the discharge of stormwater runoff into surface waters in the state by completed on-site storage. Examples are systems such as excavated or natural depression storage areas, borrow pits, or above ground storage. " sqref="F11" xr:uid="{39916CC2-E701-4D41-BC48-4489831CD5F5}"/>
    <dataValidation allowBlank="1" showInputMessage="1" showErrorMessage="1" prompt="Reductions that were created by one or more lead entities that are shared with other lead entities, through a cooperative agreement that results in reductions being shared. Ex: Save Our IRL. BMAP Program must preapprove use." sqref="K5" xr:uid="{EF43C1A2-9E46-4C91-8ED6-13534725ABDD}"/>
    <dataValidation allowBlank="1" showInputMessage="1" showErrorMessage="1" prompt="Alternative to conventional septic systems using wastewater treatment systems other than enhanced nutrient-reducing systems that achieve at least 65 percent nitrogen reduction." sqref="C7" xr:uid="{080B39C9-6144-48D4-95A0-0960E72CEB40}"/>
    <dataValidation allowBlank="1" showInputMessage="1" showErrorMessage="1" prompt="A rule or order issued by an executive authority or regulatory agency of a government related to OSTDS enhancements or requirements to sewer." sqref="R8" xr:uid="{83034891-07E0-4E40-83DB-3FE5D3F42B06}"/>
    <dataValidation allowBlank="1" showInputMessage="1" showErrorMessage="1" prompt="Expansion of capacity of a WWTF to increase volume. For credits, commitments to OSTDS Phase Outs should be listed under under that project type and facility upgrates which reduce nutrients should be listed under the WWTF Upgrade project type. " sqref="R9" xr:uid="{CC55D1DE-0727-4122-8B34-F86CF1CAC3C4}"/>
    <dataValidation allowBlank="1" showInputMessage="1" showErrorMessage="1" prompt="After assigned reductions were published, a subtraction of allocated loading that DEP determined was not the lead entity’s responsibility. Only for use by DEP staff." sqref="J8" xr:uid="{CCE92916-757A-4A1C-A460-BD1D4354F594}"/>
    <dataValidation allowBlank="1" showInputMessage="1" showErrorMessage="1" prompt="Planning and project identification efforts for responsible entities that were unable to demonstrate sufficient reductions to meet their milestones. Please see the BMAP appendix named “Planning for Additional Management Strategies” for details." sqref="O8" xr:uid="{73A778EB-1852-42AD-985E-2ADDC2EEA518}"/>
  </dataValidations>
  <pageMargins left="0.7" right="0.7" top="0.75" bottom="0.75" header="0.3" footer="0.3"/>
  <pageSetup orientation="portrait" r:id="rId1"/>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0C789-9262-4F0C-B5CF-89C1655A59A6}">
  <sheetPr>
    <tabColor rgb="FF92D050"/>
  </sheetPr>
  <dimension ref="A1:F36"/>
  <sheetViews>
    <sheetView zoomScaleNormal="100" workbookViewId="0">
      <selection activeCell="B20" sqref="B20"/>
    </sheetView>
  </sheetViews>
  <sheetFormatPr defaultColWidth="9.140625" defaultRowHeight="15" x14ac:dyDescent="0.25"/>
  <cols>
    <col min="1" max="1" width="62.85546875" style="29" customWidth="1"/>
    <col min="2" max="2" width="45.140625" style="82" customWidth="1"/>
    <col min="3" max="3" width="46.140625" style="75" customWidth="1"/>
    <col min="4" max="4" width="11.5703125" style="28" bestFit="1" customWidth="1"/>
    <col min="5" max="16384" width="9.140625" style="28"/>
  </cols>
  <sheetData>
    <row r="1" spans="1:6" x14ac:dyDescent="0.25">
      <c r="A1" s="224" t="s">
        <v>138</v>
      </c>
      <c r="B1" s="226" t="s">
        <v>139</v>
      </c>
      <c r="C1" s="226"/>
      <c r="D1" s="226"/>
    </row>
    <row r="2" spans="1:6" ht="15.75" thickBot="1" x14ac:dyDescent="0.3">
      <c r="A2" s="225"/>
      <c r="B2" s="227"/>
      <c r="C2" s="227"/>
      <c r="D2" s="227"/>
    </row>
    <row r="3" spans="1:6" ht="15.75" thickTop="1" x14ac:dyDescent="0.25">
      <c r="A3" s="28"/>
      <c r="B3" s="78" t="s">
        <v>140</v>
      </c>
      <c r="C3" s="78" t="s">
        <v>141</v>
      </c>
      <c r="D3" s="78" t="s">
        <v>142</v>
      </c>
    </row>
    <row r="4" spans="1:6" x14ac:dyDescent="0.25">
      <c r="A4" s="186" t="s">
        <v>143</v>
      </c>
      <c r="B4" s="79" t="s">
        <v>144</v>
      </c>
      <c r="C4" s="79" t="s">
        <v>145</v>
      </c>
      <c r="D4" s="88"/>
    </row>
    <row r="5" spans="1:6" x14ac:dyDescent="0.25">
      <c r="A5" s="186"/>
      <c r="B5" s="79" t="s">
        <v>146</v>
      </c>
      <c r="C5" s="79" t="s">
        <v>145</v>
      </c>
      <c r="D5" s="88"/>
    </row>
    <row r="6" spans="1:6" x14ac:dyDescent="0.25">
      <c r="A6" s="186"/>
      <c r="B6" s="79" t="s">
        <v>147</v>
      </c>
      <c r="C6" s="79" t="s">
        <v>148</v>
      </c>
      <c r="D6" s="88" t="s">
        <v>149</v>
      </c>
    </row>
    <row r="7" spans="1:6" x14ac:dyDescent="0.25">
      <c r="A7" s="186"/>
      <c r="B7" s="79" t="s">
        <v>150</v>
      </c>
      <c r="C7" s="79" t="s">
        <v>151</v>
      </c>
      <c r="D7" s="88"/>
    </row>
    <row r="8" spans="1:6" ht="18" customHeight="1" x14ac:dyDescent="0.25">
      <c r="A8" s="186"/>
      <c r="B8" s="79" t="s">
        <v>152</v>
      </c>
      <c r="C8" s="79" t="s">
        <v>153</v>
      </c>
      <c r="D8" s="88"/>
    </row>
    <row r="9" spans="1:6" x14ac:dyDescent="0.25">
      <c r="A9" s="186"/>
      <c r="B9" s="80" t="s">
        <v>154</v>
      </c>
      <c r="C9" s="81"/>
      <c r="D9" s="89"/>
    </row>
    <row r="10" spans="1:6" x14ac:dyDescent="0.25">
      <c r="A10" s="186"/>
      <c r="B10" s="79" t="s">
        <v>155</v>
      </c>
      <c r="C10" s="79" t="s">
        <v>156</v>
      </c>
      <c r="D10" s="88"/>
    </row>
    <row r="11" spans="1:6" x14ac:dyDescent="0.25">
      <c r="A11" s="186"/>
      <c r="B11" s="79" t="s">
        <v>157</v>
      </c>
      <c r="C11" s="79" t="s">
        <v>158</v>
      </c>
      <c r="D11" s="88"/>
    </row>
    <row r="12" spans="1:6" x14ac:dyDescent="0.25">
      <c r="A12" s="186"/>
      <c r="B12" s="79" t="s">
        <v>159</v>
      </c>
      <c r="C12" s="79" t="s">
        <v>160</v>
      </c>
      <c r="D12" s="88"/>
      <c r="F12" s="77"/>
    </row>
    <row r="13" spans="1:6" x14ac:dyDescent="0.25">
      <c r="A13" s="186"/>
      <c r="B13" s="79" t="s">
        <v>161</v>
      </c>
      <c r="C13" s="79" t="s">
        <v>162</v>
      </c>
      <c r="D13" s="88"/>
    </row>
    <row r="14" spans="1:6" ht="30" x14ac:dyDescent="0.25">
      <c r="A14" s="186"/>
      <c r="B14" s="79" t="s">
        <v>163</v>
      </c>
      <c r="C14" s="79" t="s">
        <v>164</v>
      </c>
      <c r="D14" s="88"/>
    </row>
    <row r="15" spans="1:6" x14ac:dyDescent="0.25">
      <c r="A15" s="186"/>
      <c r="B15" s="79" t="s">
        <v>165</v>
      </c>
      <c r="C15" s="79" t="s">
        <v>166</v>
      </c>
      <c r="D15" s="88"/>
    </row>
    <row r="16" spans="1:6" x14ac:dyDescent="0.25">
      <c r="A16" s="186"/>
      <c r="B16" s="79" t="s">
        <v>167</v>
      </c>
      <c r="C16" s="79" t="s">
        <v>145</v>
      </c>
      <c r="D16" s="88" t="s">
        <v>149</v>
      </c>
    </row>
    <row r="17" spans="1:6" x14ac:dyDescent="0.25">
      <c r="A17" s="186"/>
      <c r="B17" s="79" t="s">
        <v>168</v>
      </c>
      <c r="C17" s="79" t="s">
        <v>169</v>
      </c>
      <c r="D17" s="88" t="s">
        <v>149</v>
      </c>
    </row>
    <row r="18" spans="1:6" x14ac:dyDescent="0.25">
      <c r="A18" s="186"/>
      <c r="B18" s="79" t="s">
        <v>170</v>
      </c>
      <c r="C18" s="79"/>
      <c r="D18" s="88"/>
    </row>
    <row r="19" spans="1:6" x14ac:dyDescent="0.25">
      <c r="A19" s="186"/>
      <c r="B19" s="80" t="s">
        <v>171</v>
      </c>
      <c r="C19" s="80"/>
      <c r="D19" s="89"/>
    </row>
    <row r="20" spans="1:6" ht="30" x14ac:dyDescent="0.25">
      <c r="A20" s="186"/>
      <c r="B20" s="79" t="s">
        <v>172</v>
      </c>
      <c r="C20" s="79"/>
      <c r="D20" s="90"/>
    </row>
    <row r="21" spans="1:6" s="29" customFormat="1" ht="30" x14ac:dyDescent="0.25">
      <c r="A21" s="186"/>
      <c r="B21" s="79" t="s">
        <v>173</v>
      </c>
      <c r="C21" s="79" t="s">
        <v>174</v>
      </c>
      <c r="D21" s="88"/>
      <c r="E21" s="28"/>
      <c r="F21" s="28"/>
    </row>
    <row r="22" spans="1:6" s="29" customFormat="1" x14ac:dyDescent="0.25">
      <c r="A22" s="186"/>
      <c r="B22" s="79" t="s">
        <v>175</v>
      </c>
      <c r="C22" s="79" t="s">
        <v>176</v>
      </c>
      <c r="D22" s="88"/>
      <c r="E22" s="28"/>
      <c r="F22" s="28"/>
    </row>
    <row r="23" spans="1:6" s="29" customFormat="1" ht="21" customHeight="1" x14ac:dyDescent="0.25">
      <c r="A23" s="186"/>
      <c r="B23" s="82"/>
      <c r="C23" s="75"/>
      <c r="D23" s="28"/>
      <c r="E23" s="28"/>
      <c r="F23" s="28"/>
    </row>
    <row r="24" spans="1:6" s="29" customFormat="1" ht="21" customHeight="1" x14ac:dyDescent="0.25">
      <c r="A24" s="186"/>
      <c r="B24" s="82"/>
      <c r="C24" s="75"/>
      <c r="D24" s="28"/>
      <c r="E24" s="28"/>
      <c r="F24" s="28"/>
    </row>
    <row r="25" spans="1:6" s="29" customFormat="1" ht="20.25" customHeight="1" x14ac:dyDescent="0.25">
      <c r="A25" s="186"/>
      <c r="B25" s="82"/>
      <c r="C25" s="75"/>
      <c r="D25" s="28"/>
      <c r="E25" s="28"/>
      <c r="F25" s="28"/>
    </row>
    <row r="26" spans="1:6" s="29" customFormat="1" ht="19.5" customHeight="1" x14ac:dyDescent="0.25">
      <c r="A26" s="186"/>
      <c r="B26" s="82"/>
      <c r="C26" s="75"/>
      <c r="D26" s="28"/>
      <c r="E26" s="28"/>
      <c r="F26" s="28"/>
    </row>
    <row r="27" spans="1:6" s="29" customFormat="1" ht="43.5" customHeight="1" x14ac:dyDescent="0.25">
      <c r="A27" s="186"/>
      <c r="B27" s="82"/>
      <c r="C27" s="75"/>
      <c r="D27" s="28"/>
      <c r="E27" s="28"/>
      <c r="F27" s="28"/>
    </row>
    <row r="28" spans="1:6" s="29" customFormat="1" ht="43.5" customHeight="1" x14ac:dyDescent="0.25">
      <c r="A28" s="186"/>
      <c r="B28" s="82"/>
      <c r="C28" s="75"/>
      <c r="D28" s="28"/>
      <c r="E28" s="28"/>
      <c r="F28" s="28"/>
    </row>
    <row r="29" spans="1:6" s="29" customFormat="1" ht="43.5" customHeight="1" x14ac:dyDescent="0.25">
      <c r="A29" s="186"/>
      <c r="B29" s="82"/>
      <c r="C29" s="75"/>
      <c r="D29" s="28"/>
      <c r="E29" s="28"/>
      <c r="F29" s="28"/>
    </row>
    <row r="30" spans="1:6" s="29" customFormat="1" x14ac:dyDescent="0.25">
      <c r="A30" s="186"/>
      <c r="B30" s="82"/>
      <c r="C30" s="75"/>
      <c r="D30" s="28"/>
      <c r="E30" s="28"/>
      <c r="F30" s="28"/>
    </row>
    <row r="31" spans="1:6" s="29" customFormat="1" ht="32.25" customHeight="1" x14ac:dyDescent="0.25">
      <c r="A31" s="186"/>
      <c r="B31" s="82"/>
      <c r="C31" s="75"/>
      <c r="D31" s="28"/>
      <c r="E31" s="28"/>
      <c r="F31" s="28"/>
    </row>
    <row r="32" spans="1:6" s="29" customFormat="1" x14ac:dyDescent="0.25">
      <c r="A32" s="186"/>
      <c r="B32" s="82"/>
      <c r="C32" s="75"/>
      <c r="D32" s="28"/>
      <c r="E32" s="28"/>
      <c r="F32" s="28"/>
    </row>
    <row r="33" spans="1:6" s="29" customFormat="1" x14ac:dyDescent="0.25">
      <c r="A33" s="186"/>
      <c r="B33" s="82"/>
      <c r="C33" s="75"/>
      <c r="D33" s="28"/>
      <c r="E33" s="28"/>
      <c r="F33" s="28"/>
    </row>
    <row r="34" spans="1:6" s="29" customFormat="1" x14ac:dyDescent="0.25">
      <c r="A34" s="186"/>
      <c r="B34" s="82"/>
      <c r="C34" s="75"/>
      <c r="D34" s="28"/>
      <c r="E34" s="28"/>
      <c r="F34" s="28"/>
    </row>
    <row r="35" spans="1:6" s="29" customFormat="1" x14ac:dyDescent="0.25">
      <c r="A35" s="186"/>
      <c r="B35" s="82"/>
      <c r="C35" s="75"/>
      <c r="D35" s="28"/>
      <c r="E35" s="28"/>
      <c r="F35" s="28"/>
    </row>
    <row r="36" spans="1:6" s="29" customFormat="1" x14ac:dyDescent="0.25">
      <c r="A36" s="186"/>
      <c r="B36" s="82"/>
      <c r="C36" s="75"/>
      <c r="D36" s="28"/>
      <c r="E36" s="28"/>
      <c r="F36" s="28"/>
    </row>
  </sheetData>
  <sheetProtection algorithmName="SHA-512" hashValue="O20nFfhp3bs6FxhD3qcWJ9HMfj9/PjXek3J3A4cUXcJPNfOmqdBqIIlOy5x7Sq1XESlmtP2YjPcFio1ii8z8HQ==" saltValue="H/7jmz6wcA7xbw4lIDnIeg==" spinCount="100000" sheet="1" objects="1" scenarios="1"/>
  <mergeCells count="3">
    <mergeCell ref="A1:A2"/>
    <mergeCell ref="B1:D2"/>
    <mergeCell ref="A4:A36"/>
  </mergeCells>
  <pageMargins left="0.7" right="0.7" top="0.75" bottom="0.75" header="0.3" footer="0.3"/>
  <pageSetup orientation="portrait" r:id="rId1"/>
  <customProperties>
    <customPr name="LastActive"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AF60-2C99-41B8-A527-C2E8C452AB18}">
  <sheetPr>
    <tabColor rgb="FF92D050"/>
  </sheetPr>
  <dimension ref="A1:E35"/>
  <sheetViews>
    <sheetView zoomScaleNormal="100" workbookViewId="0">
      <pane ySplit="1" topLeftCell="A2" activePane="bottomLeft" state="frozen"/>
      <selection activeCell="B20" sqref="B20"/>
      <selection pane="bottomLeft" activeCell="B20" sqref="B20"/>
    </sheetView>
  </sheetViews>
  <sheetFormatPr defaultRowHeight="15" x14ac:dyDescent="0.25"/>
  <cols>
    <col min="1" max="1" width="67.5703125" style="17" bestFit="1" customWidth="1"/>
    <col min="2" max="2" width="46.42578125" style="17" bestFit="1" customWidth="1"/>
    <col min="4" max="4" width="37.7109375" bestFit="1" customWidth="1"/>
    <col min="5" max="5" width="20.28515625" customWidth="1"/>
    <col min="6" max="6" width="24.85546875" customWidth="1"/>
  </cols>
  <sheetData>
    <row r="1" spans="1:5" ht="37.5" customHeight="1" thickBot="1" x14ac:dyDescent="0.3">
      <c r="A1" s="69" t="s">
        <v>177</v>
      </c>
      <c r="B1" s="74" t="s">
        <v>178</v>
      </c>
      <c r="D1" t="s">
        <v>179</v>
      </c>
      <c r="E1" t="s">
        <v>179</v>
      </c>
    </row>
    <row r="2" spans="1:5" x14ac:dyDescent="0.25">
      <c r="A2" s="70" t="s">
        <v>180</v>
      </c>
      <c r="B2" s="71">
        <v>2008</v>
      </c>
      <c r="D2" s="63" t="s">
        <v>181</v>
      </c>
      <c r="E2" s="64">
        <v>2001</v>
      </c>
    </row>
    <row r="3" spans="1:5" x14ac:dyDescent="0.25">
      <c r="A3" s="70" t="s">
        <v>182</v>
      </c>
      <c r="B3" s="71">
        <v>2000</v>
      </c>
      <c r="D3" s="65" t="s">
        <v>183</v>
      </c>
      <c r="E3" s="66">
        <v>2001</v>
      </c>
    </row>
    <row r="4" spans="1:5" x14ac:dyDescent="0.25">
      <c r="A4" s="70" t="s">
        <v>184</v>
      </c>
      <c r="B4" s="71">
        <v>2006</v>
      </c>
      <c r="D4" s="65" t="s">
        <v>185</v>
      </c>
      <c r="E4" s="66">
        <v>2002</v>
      </c>
    </row>
    <row r="5" spans="1:5" x14ac:dyDescent="0.25">
      <c r="A5" s="70" t="s">
        <v>186</v>
      </c>
      <c r="B5" s="71">
        <v>2000</v>
      </c>
      <c r="D5" s="65" t="s">
        <v>187</v>
      </c>
      <c r="E5" s="66">
        <v>2002</v>
      </c>
    </row>
    <row r="6" spans="1:5" ht="15.75" thickBot="1" x14ac:dyDescent="0.3">
      <c r="A6" s="70" t="s">
        <v>188</v>
      </c>
      <c r="B6" s="71">
        <v>2000</v>
      </c>
      <c r="D6" s="67" t="s">
        <v>189</v>
      </c>
      <c r="E6" s="68">
        <v>2002</v>
      </c>
    </row>
    <row r="7" spans="1:5" x14ac:dyDescent="0.25">
      <c r="A7" s="70" t="s">
        <v>190</v>
      </c>
      <c r="B7" s="71">
        <v>2011</v>
      </c>
      <c r="D7" s="63" t="s">
        <v>191</v>
      </c>
      <c r="E7" s="64">
        <v>2009</v>
      </c>
    </row>
    <row r="8" spans="1:5" x14ac:dyDescent="0.25">
      <c r="A8" s="70" t="s">
        <v>192</v>
      </c>
      <c r="B8" s="71">
        <v>2009</v>
      </c>
      <c r="D8" s="65" t="s">
        <v>193</v>
      </c>
      <c r="E8" s="66">
        <v>2006</v>
      </c>
    </row>
    <row r="9" spans="1:5" x14ac:dyDescent="0.25">
      <c r="A9" s="70" t="s">
        <v>194</v>
      </c>
      <c r="B9" s="71">
        <v>2000</v>
      </c>
      <c r="D9" s="65" t="s">
        <v>195</v>
      </c>
      <c r="E9" s="66">
        <v>2009</v>
      </c>
    </row>
    <row r="10" spans="1:5" x14ac:dyDescent="0.25">
      <c r="A10" s="70" t="s">
        <v>196</v>
      </c>
      <c r="B10" s="71">
        <v>2009</v>
      </c>
      <c r="D10" s="65" t="s">
        <v>197</v>
      </c>
      <c r="E10" s="66">
        <v>2006</v>
      </c>
    </row>
    <row r="11" spans="1:5" x14ac:dyDescent="0.25">
      <c r="A11" s="70" t="s">
        <v>198</v>
      </c>
      <c r="B11" s="71" t="s">
        <v>199</v>
      </c>
      <c r="D11" s="65" t="s">
        <v>200</v>
      </c>
      <c r="E11" s="66">
        <v>2006</v>
      </c>
    </row>
    <row r="12" spans="1:5" x14ac:dyDescent="0.25">
      <c r="A12" s="70" t="s">
        <v>201</v>
      </c>
      <c r="B12" s="71">
        <v>2014</v>
      </c>
      <c r="D12" s="65" t="s">
        <v>202</v>
      </c>
      <c r="E12" s="66">
        <v>2009</v>
      </c>
    </row>
    <row r="13" spans="1:5" x14ac:dyDescent="0.25">
      <c r="A13" s="70" t="s">
        <v>203</v>
      </c>
      <c r="B13" s="71">
        <v>2007</v>
      </c>
      <c r="D13" s="65" t="s">
        <v>204</v>
      </c>
      <c r="E13" s="66">
        <v>2006</v>
      </c>
    </row>
    <row r="14" spans="1:5" x14ac:dyDescent="0.25">
      <c r="A14" s="70" t="s">
        <v>205</v>
      </c>
      <c r="B14" s="71">
        <v>2013</v>
      </c>
      <c r="D14" s="65" t="s">
        <v>206</v>
      </c>
      <c r="E14" s="66">
        <v>2009</v>
      </c>
    </row>
    <row r="15" spans="1:5" x14ac:dyDescent="0.25">
      <c r="A15" s="70" t="s">
        <v>207</v>
      </c>
      <c r="B15" s="71">
        <v>2009</v>
      </c>
      <c r="D15" s="65" t="s">
        <v>208</v>
      </c>
      <c r="E15" s="66">
        <v>2009</v>
      </c>
    </row>
    <row r="16" spans="1:5" x14ac:dyDescent="0.25">
      <c r="A16" s="70" t="s">
        <v>209</v>
      </c>
      <c r="B16" s="71">
        <v>2003</v>
      </c>
      <c r="D16" s="65" t="s">
        <v>210</v>
      </c>
      <c r="E16" s="66">
        <v>2009</v>
      </c>
    </row>
    <row r="17" spans="1:5" x14ac:dyDescent="0.25">
      <c r="A17" s="70" t="s">
        <v>211</v>
      </c>
      <c r="B17" s="71">
        <v>1995</v>
      </c>
      <c r="D17" s="65" t="s">
        <v>212</v>
      </c>
      <c r="E17" s="66">
        <v>2009</v>
      </c>
    </row>
    <row r="18" spans="1:5" x14ac:dyDescent="0.25">
      <c r="A18" s="70" t="s">
        <v>213</v>
      </c>
      <c r="B18" s="71" t="s">
        <v>199</v>
      </c>
      <c r="D18" s="65" t="s">
        <v>214</v>
      </c>
      <c r="E18" s="66">
        <v>2010</v>
      </c>
    </row>
    <row r="19" spans="1:5" x14ac:dyDescent="0.25">
      <c r="A19" s="70" t="s">
        <v>215</v>
      </c>
      <c r="B19" s="71">
        <v>2008</v>
      </c>
      <c r="D19" s="65" t="s">
        <v>216</v>
      </c>
      <c r="E19" s="66">
        <v>2010</v>
      </c>
    </row>
    <row r="20" spans="1:5" x14ac:dyDescent="0.25">
      <c r="A20" s="70" t="s">
        <v>217</v>
      </c>
      <c r="B20" s="71">
        <v>2000</v>
      </c>
      <c r="D20" s="65" t="s">
        <v>218</v>
      </c>
      <c r="E20" s="66">
        <v>2009</v>
      </c>
    </row>
    <row r="21" spans="1:5" x14ac:dyDescent="0.25">
      <c r="A21" s="70" t="s">
        <v>219</v>
      </c>
      <c r="B21" s="71">
        <v>2001</v>
      </c>
      <c r="D21" s="65" t="s">
        <v>220</v>
      </c>
      <c r="E21" s="66">
        <v>2010</v>
      </c>
    </row>
    <row r="22" spans="1:5" x14ac:dyDescent="0.25">
      <c r="A22" s="70" t="s">
        <v>221</v>
      </c>
      <c r="B22" s="71">
        <v>2003</v>
      </c>
      <c r="D22" s="65" t="s">
        <v>222</v>
      </c>
      <c r="E22" s="66">
        <v>2010</v>
      </c>
    </row>
    <row r="23" spans="1:5" x14ac:dyDescent="0.25">
      <c r="A23" s="70" t="s">
        <v>223</v>
      </c>
      <c r="B23" s="71">
        <v>2000</v>
      </c>
      <c r="D23" s="65" t="s">
        <v>224</v>
      </c>
      <c r="E23" s="66">
        <v>2010</v>
      </c>
    </row>
    <row r="24" spans="1:5" x14ac:dyDescent="0.25">
      <c r="A24" s="70" t="s">
        <v>225</v>
      </c>
      <c r="B24" s="71">
        <v>2003</v>
      </c>
      <c r="D24" s="65" t="s">
        <v>226</v>
      </c>
      <c r="E24" s="66">
        <v>2009</v>
      </c>
    </row>
    <row r="25" spans="1:5" x14ac:dyDescent="0.25">
      <c r="A25" s="70" t="s">
        <v>227</v>
      </c>
      <c r="B25" s="71">
        <v>2000</v>
      </c>
      <c r="D25" s="65" t="s">
        <v>228</v>
      </c>
      <c r="E25" s="66">
        <v>2009</v>
      </c>
    </row>
    <row r="26" spans="1:5" x14ac:dyDescent="0.25">
      <c r="A26" s="70" t="s">
        <v>229</v>
      </c>
      <c r="B26" s="71">
        <v>2007</v>
      </c>
      <c r="D26" s="65" t="s">
        <v>230</v>
      </c>
      <c r="E26" s="66">
        <v>2006</v>
      </c>
    </row>
    <row r="27" spans="1:5" x14ac:dyDescent="0.25">
      <c r="A27" s="70" t="s">
        <v>231</v>
      </c>
      <c r="B27" s="71">
        <v>2000</v>
      </c>
      <c r="D27" s="65" t="s">
        <v>232</v>
      </c>
      <c r="E27" s="66">
        <v>2009</v>
      </c>
    </row>
    <row r="28" spans="1:5" x14ac:dyDescent="0.25">
      <c r="A28" s="70" t="s">
        <v>233</v>
      </c>
      <c r="B28" s="71">
        <v>2013</v>
      </c>
      <c r="D28" s="65" t="s">
        <v>234</v>
      </c>
      <c r="E28" s="66">
        <v>2009</v>
      </c>
    </row>
    <row r="29" spans="1:5" x14ac:dyDescent="0.25">
      <c r="A29" s="70" t="s">
        <v>235</v>
      </c>
      <c r="B29" s="71">
        <v>2010</v>
      </c>
      <c r="D29" s="65" t="s">
        <v>236</v>
      </c>
      <c r="E29" s="66">
        <v>2009</v>
      </c>
    </row>
    <row r="30" spans="1:5" x14ac:dyDescent="0.25">
      <c r="A30" s="70" t="s">
        <v>3</v>
      </c>
      <c r="B30" s="71">
        <v>2005</v>
      </c>
      <c r="D30" s="65" t="s">
        <v>237</v>
      </c>
      <c r="E30" s="66">
        <v>2006</v>
      </c>
    </row>
    <row r="31" spans="1:5" ht="15.75" thickBot="1" x14ac:dyDescent="0.3">
      <c r="A31" s="70" t="s">
        <v>238</v>
      </c>
      <c r="B31" s="71">
        <v>2013</v>
      </c>
      <c r="D31" s="67" t="s">
        <v>239</v>
      </c>
      <c r="E31" s="68">
        <v>2006</v>
      </c>
    </row>
    <row r="32" spans="1:5" x14ac:dyDescent="0.25">
      <c r="A32" s="70" t="s">
        <v>240</v>
      </c>
      <c r="B32" s="71">
        <v>2000</v>
      </c>
    </row>
    <row r="33" spans="1:5" ht="15.75" thickBot="1" x14ac:dyDescent="0.3">
      <c r="A33" s="72" t="s">
        <v>241</v>
      </c>
      <c r="B33" s="73">
        <v>2009</v>
      </c>
      <c r="D33" s="62" t="s">
        <v>242</v>
      </c>
      <c r="E33" s="62" t="e">
        <f>VLOOKUP('Interactive List'!B4,ProjectCollectionStartByBMAP!D34:E35,2,FALSE)</f>
        <v>#N/A</v>
      </c>
    </row>
    <row r="34" spans="1:5" x14ac:dyDescent="0.25">
      <c r="D34" s="18" t="s">
        <v>198</v>
      </c>
      <c r="E34" s="62" t="s">
        <v>243</v>
      </c>
    </row>
    <row r="35" spans="1:5" x14ac:dyDescent="0.25">
      <c r="D35" s="18" t="s">
        <v>213</v>
      </c>
      <c r="E35" s="62" t="s">
        <v>244</v>
      </c>
    </row>
  </sheetData>
  <sheetProtection algorithmName="SHA-512" hashValue="MzwhDMfpsSsJjHLvGITznuaFsf3qGsjQESzYI8/9m0EUeuxyzBB0/Cg7/PyZ5FsLSG/tqRkrM8ufzlJAHv+bGQ==" saltValue="lxJMbPVEzMvGb0iIYjFBrw==" spinCount="100000" sheet="1" objects="1" scenarios="1"/>
  <sortState xmlns:xlrd2="http://schemas.microsoft.com/office/spreadsheetml/2017/richdata2" ref="A2:B31">
    <sortCondition ref="A1"/>
  </sortState>
  <phoneticPr fontId="8" type="noConversion"/>
  <pageMargins left="0.7" right="0.7" top="0.75" bottom="0.75" header="0.3" footer="0.3"/>
  <pageSetup orientation="portrait" r:id="rId1"/>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EFB5-A862-4436-8CD6-C2A23B524AEB}">
  <sheetPr>
    <tabColor rgb="FF92D050"/>
  </sheetPr>
  <dimension ref="A1:X99"/>
  <sheetViews>
    <sheetView zoomScaleNormal="100" workbookViewId="0">
      <pane ySplit="2" topLeftCell="A3" activePane="bottomLeft" state="frozen"/>
      <selection activeCell="B20" sqref="B20"/>
      <selection pane="bottomLeft" activeCell="T5" sqref="T5"/>
    </sheetView>
  </sheetViews>
  <sheetFormatPr defaultColWidth="19.5703125" defaultRowHeight="15" x14ac:dyDescent="0.25"/>
  <cols>
    <col min="1" max="1" width="35.7109375" style="17" customWidth="1"/>
    <col min="2" max="8" width="19.5703125" style="17" customWidth="1"/>
    <col min="9" max="9" width="18.85546875" style="17" customWidth="1"/>
    <col min="10" max="15" width="19.5703125" style="17" customWidth="1"/>
    <col min="16" max="16" width="23" style="17" customWidth="1"/>
    <col min="17" max="18" width="19.5703125" style="17" customWidth="1"/>
    <col min="19" max="19" width="29.28515625" customWidth="1"/>
    <col min="22" max="16384" width="19.5703125" style="17"/>
  </cols>
  <sheetData>
    <row r="1" spans="1:24" x14ac:dyDescent="0.25">
      <c r="S1" s="60"/>
      <c r="T1" s="60"/>
      <c r="U1" s="118"/>
      <c r="V1" s="121"/>
    </row>
    <row r="2" spans="1:24" s="19" customFormat="1" ht="41.25" customHeight="1" x14ac:dyDescent="0.25">
      <c r="A2" s="110" t="s">
        <v>245</v>
      </c>
      <c r="B2" s="97" t="s">
        <v>17</v>
      </c>
      <c r="C2" s="98" t="s">
        <v>24</v>
      </c>
      <c r="D2" s="86" t="s">
        <v>246</v>
      </c>
      <c r="E2" s="86" t="s">
        <v>247</v>
      </c>
      <c r="F2" s="86" t="s">
        <v>248</v>
      </c>
      <c r="G2" s="86" t="s">
        <v>249</v>
      </c>
      <c r="H2" s="86" t="s">
        <v>250</v>
      </c>
      <c r="I2" s="86" t="s">
        <v>251</v>
      </c>
      <c r="J2" s="86" t="s">
        <v>252</v>
      </c>
      <c r="K2" s="23" t="s">
        <v>253</v>
      </c>
      <c r="L2" s="23" t="s">
        <v>254</v>
      </c>
      <c r="M2" s="23" t="s">
        <v>255</v>
      </c>
      <c r="N2" s="24" t="s">
        <v>256</v>
      </c>
      <c r="O2" s="24" t="s">
        <v>257</v>
      </c>
      <c r="P2" s="24" t="s">
        <v>258</v>
      </c>
      <c r="Q2" s="24" t="s">
        <v>259</v>
      </c>
      <c r="R2" s="24" t="s">
        <v>260</v>
      </c>
      <c r="S2" s="93" t="s">
        <v>261</v>
      </c>
      <c r="T2" s="93" t="s">
        <v>262</v>
      </c>
      <c r="U2" s="119" t="s">
        <v>263</v>
      </c>
      <c r="V2" s="122" t="s">
        <v>264</v>
      </c>
      <c r="W2" s="120"/>
    </row>
    <row r="3" spans="1:24" s="21" customFormat="1" ht="48" x14ac:dyDescent="0.25">
      <c r="A3" s="20" t="s">
        <v>265</v>
      </c>
      <c r="B3" s="20" t="s">
        <v>266</v>
      </c>
      <c r="C3" s="20" t="s">
        <v>266</v>
      </c>
      <c r="D3" s="20" t="s">
        <v>266</v>
      </c>
      <c r="E3" s="20" t="s">
        <v>266</v>
      </c>
      <c r="F3" s="20" t="s">
        <v>266</v>
      </c>
      <c r="G3" s="20" t="s">
        <v>266</v>
      </c>
      <c r="H3" s="20" t="s">
        <v>266</v>
      </c>
      <c r="I3" s="20" t="s">
        <v>266</v>
      </c>
      <c r="J3" s="20" t="s">
        <v>266</v>
      </c>
      <c r="K3" s="20" t="s">
        <v>266</v>
      </c>
      <c r="L3" s="20" t="s">
        <v>266</v>
      </c>
      <c r="M3" s="20" t="s">
        <v>266</v>
      </c>
      <c r="N3" s="20" t="s">
        <v>266</v>
      </c>
      <c r="O3" s="20" t="s">
        <v>266</v>
      </c>
      <c r="P3" s="20" t="s">
        <v>266</v>
      </c>
      <c r="Q3" s="20" t="s">
        <v>266</v>
      </c>
      <c r="R3" s="20" t="s">
        <v>266</v>
      </c>
      <c r="S3" s="60" t="s">
        <v>267</v>
      </c>
      <c r="T3" s="60" t="s">
        <v>268</v>
      </c>
      <c r="U3" s="118" t="s">
        <v>266</v>
      </c>
      <c r="V3" s="118" t="s">
        <v>266</v>
      </c>
    </row>
    <row r="4" spans="1:24" ht="96" x14ac:dyDescent="0.25">
      <c r="A4" s="1" t="s">
        <v>44</v>
      </c>
      <c r="B4" s="113" t="s">
        <v>20</v>
      </c>
      <c r="C4" s="114" t="s">
        <v>28</v>
      </c>
      <c r="D4" s="20" t="s">
        <v>269</v>
      </c>
      <c r="E4" s="20" t="s">
        <v>270</v>
      </c>
      <c r="F4" s="20" t="s">
        <v>271</v>
      </c>
      <c r="G4" s="18" t="s">
        <v>272</v>
      </c>
      <c r="H4" s="18" t="s">
        <v>272</v>
      </c>
      <c r="I4" s="18" t="s">
        <v>272</v>
      </c>
      <c r="J4" s="18" t="s">
        <v>272</v>
      </c>
      <c r="K4" s="22" t="s">
        <v>273</v>
      </c>
      <c r="L4" s="111" t="s">
        <v>272</v>
      </c>
      <c r="M4" s="22" t="s">
        <v>272</v>
      </c>
      <c r="N4" s="25" t="s">
        <v>274</v>
      </c>
      <c r="O4" s="25" t="s">
        <v>275</v>
      </c>
      <c r="P4" s="25" t="s">
        <v>276</v>
      </c>
      <c r="Q4" s="25" t="s">
        <v>277</v>
      </c>
      <c r="R4" s="112" t="s">
        <v>272</v>
      </c>
      <c r="S4" s="60" t="s">
        <v>278</v>
      </c>
      <c r="T4" s="60" t="s">
        <v>279</v>
      </c>
      <c r="U4" s="118" t="s">
        <v>115</v>
      </c>
      <c r="V4" s="123" t="s">
        <v>280</v>
      </c>
    </row>
    <row r="5" spans="1:24" ht="96" x14ac:dyDescent="0.25">
      <c r="A5" s="1" t="s">
        <v>721</v>
      </c>
      <c r="B5" s="113" t="s">
        <v>23</v>
      </c>
      <c r="C5" s="114" t="s">
        <v>723</v>
      </c>
      <c r="D5" s="18" t="s">
        <v>272</v>
      </c>
      <c r="E5" s="18" t="s">
        <v>272</v>
      </c>
      <c r="F5" s="18" t="s">
        <v>272</v>
      </c>
      <c r="G5" s="18" t="s">
        <v>272</v>
      </c>
      <c r="H5" s="18" t="s">
        <v>272</v>
      </c>
      <c r="I5" s="18" t="s">
        <v>272</v>
      </c>
      <c r="J5" s="18" t="s">
        <v>272</v>
      </c>
      <c r="K5" s="111" t="s">
        <v>272</v>
      </c>
      <c r="L5" s="111" t="s">
        <v>272</v>
      </c>
      <c r="M5" s="111" t="s">
        <v>272</v>
      </c>
      <c r="N5" s="25"/>
      <c r="O5" s="25"/>
      <c r="P5" s="25"/>
      <c r="Q5" s="25"/>
      <c r="R5" s="112"/>
      <c r="S5" s="60" t="s">
        <v>724</v>
      </c>
      <c r="T5" s="60" t="s">
        <v>279</v>
      </c>
      <c r="U5" s="118" t="s">
        <v>115</v>
      </c>
      <c r="V5" s="123" t="s">
        <v>280</v>
      </c>
    </row>
    <row r="6" spans="1:24" ht="72" x14ac:dyDescent="0.25">
      <c r="A6" s="14" t="s">
        <v>718</v>
      </c>
      <c r="B6" s="113" t="s">
        <v>21</v>
      </c>
      <c r="C6" s="114" t="s">
        <v>32</v>
      </c>
      <c r="D6" s="18" t="s">
        <v>272</v>
      </c>
      <c r="E6" s="18" t="s">
        <v>272</v>
      </c>
      <c r="F6" s="18" t="s">
        <v>272</v>
      </c>
      <c r="G6" s="18" t="s">
        <v>272</v>
      </c>
      <c r="H6" s="18" t="s">
        <v>272</v>
      </c>
      <c r="I6" s="18" t="s">
        <v>272</v>
      </c>
      <c r="J6" s="18" t="s">
        <v>272</v>
      </c>
      <c r="K6" s="111" t="s">
        <v>272</v>
      </c>
      <c r="L6" s="111" t="s">
        <v>272</v>
      </c>
      <c r="M6" s="111" t="s">
        <v>272</v>
      </c>
      <c r="N6" s="25"/>
      <c r="O6" s="25"/>
      <c r="P6" s="25"/>
      <c r="Q6" s="25"/>
      <c r="R6" s="112"/>
      <c r="S6" s="60" t="s">
        <v>722</v>
      </c>
      <c r="T6" s="60" t="s">
        <v>279</v>
      </c>
      <c r="U6" s="118" t="s">
        <v>119</v>
      </c>
      <c r="V6" s="123" t="s">
        <v>280</v>
      </c>
    </row>
    <row r="7" spans="1:24" ht="84" x14ac:dyDescent="0.25">
      <c r="A7" s="1" t="s">
        <v>281</v>
      </c>
      <c r="B7" s="113" t="s">
        <v>19</v>
      </c>
      <c r="C7" s="114" t="s">
        <v>19</v>
      </c>
      <c r="D7" s="20" t="s">
        <v>282</v>
      </c>
      <c r="E7" s="20" t="s">
        <v>283</v>
      </c>
      <c r="F7" s="20" t="s">
        <v>284</v>
      </c>
      <c r="G7" s="20" t="s">
        <v>285</v>
      </c>
      <c r="H7" s="18" t="s">
        <v>272</v>
      </c>
      <c r="I7" s="18" t="s">
        <v>272</v>
      </c>
      <c r="J7" s="18" t="s">
        <v>272</v>
      </c>
      <c r="K7" s="22" t="s">
        <v>286</v>
      </c>
      <c r="L7" s="111" t="s">
        <v>272</v>
      </c>
      <c r="M7" s="111" t="s">
        <v>272</v>
      </c>
      <c r="N7" s="25" t="s">
        <v>274</v>
      </c>
      <c r="O7" s="25" t="s">
        <v>287</v>
      </c>
      <c r="P7" s="25" t="s">
        <v>288</v>
      </c>
      <c r="Q7" s="112" t="s">
        <v>272</v>
      </c>
      <c r="R7" s="112" t="s">
        <v>272</v>
      </c>
      <c r="S7" s="60" t="s">
        <v>289</v>
      </c>
      <c r="T7" s="60" t="s">
        <v>290</v>
      </c>
      <c r="U7" s="118" t="s">
        <v>115</v>
      </c>
      <c r="V7" s="123" t="s">
        <v>291</v>
      </c>
    </row>
    <row r="8" spans="1:24" ht="75" x14ac:dyDescent="0.25">
      <c r="A8" s="14" t="s">
        <v>292</v>
      </c>
      <c r="B8" s="113" t="s">
        <v>22</v>
      </c>
      <c r="C8" s="114" t="s">
        <v>22</v>
      </c>
      <c r="D8" s="20" t="s">
        <v>293</v>
      </c>
      <c r="E8" s="20" t="s">
        <v>294</v>
      </c>
      <c r="F8" s="20" t="s">
        <v>295</v>
      </c>
      <c r="G8" s="20" t="s">
        <v>296</v>
      </c>
      <c r="H8" s="20" t="s">
        <v>297</v>
      </c>
      <c r="I8" s="115" t="s">
        <v>298</v>
      </c>
      <c r="J8" s="20" t="s">
        <v>272</v>
      </c>
      <c r="K8" s="111" t="s">
        <v>272</v>
      </c>
      <c r="L8" s="111" t="s">
        <v>272</v>
      </c>
      <c r="M8" s="111" t="s">
        <v>272</v>
      </c>
      <c r="N8" s="112" t="s">
        <v>272</v>
      </c>
      <c r="O8" s="112" t="s">
        <v>272</v>
      </c>
      <c r="P8" s="112" t="s">
        <v>272</v>
      </c>
      <c r="Q8" s="112" t="s">
        <v>272</v>
      </c>
      <c r="R8" s="112" t="s">
        <v>272</v>
      </c>
      <c r="S8" s="60" t="s">
        <v>299</v>
      </c>
      <c r="T8" s="60" t="s">
        <v>279</v>
      </c>
      <c r="U8" s="118" t="s">
        <v>119</v>
      </c>
      <c r="V8" s="123" t="s">
        <v>291</v>
      </c>
      <c r="W8" s="91"/>
      <c r="X8" s="91"/>
    </row>
    <row r="9" spans="1:24" ht="90" x14ac:dyDescent="0.25">
      <c r="A9" s="1" t="s">
        <v>60</v>
      </c>
      <c r="B9" s="113" t="s">
        <v>20</v>
      </c>
      <c r="C9" s="114" t="s">
        <v>29</v>
      </c>
      <c r="D9" s="20" t="s">
        <v>269</v>
      </c>
      <c r="E9" s="20" t="s">
        <v>270</v>
      </c>
      <c r="F9" s="20" t="s">
        <v>300</v>
      </c>
      <c r="G9" s="18" t="s">
        <v>272</v>
      </c>
      <c r="H9" s="18" t="s">
        <v>272</v>
      </c>
      <c r="I9" s="18" t="s">
        <v>272</v>
      </c>
      <c r="J9" s="20" t="s">
        <v>272</v>
      </c>
      <c r="K9" s="22" t="s">
        <v>301</v>
      </c>
      <c r="L9" s="111" t="s">
        <v>272</v>
      </c>
      <c r="M9" s="111" t="s">
        <v>272</v>
      </c>
      <c r="N9" s="25" t="s">
        <v>274</v>
      </c>
      <c r="O9" s="25" t="s">
        <v>275</v>
      </c>
      <c r="P9" s="25" t="s">
        <v>302</v>
      </c>
      <c r="Q9" s="25" t="s">
        <v>303</v>
      </c>
      <c r="R9" s="25" t="s">
        <v>277</v>
      </c>
      <c r="S9" s="60" t="s">
        <v>304</v>
      </c>
      <c r="T9" s="60" t="s">
        <v>279</v>
      </c>
      <c r="U9" s="118" t="s">
        <v>115</v>
      </c>
      <c r="V9" s="123" t="s">
        <v>280</v>
      </c>
    </row>
    <row r="10" spans="1:24" ht="96" x14ac:dyDescent="0.25">
      <c r="A10" s="1" t="s">
        <v>72</v>
      </c>
      <c r="B10" s="113" t="s">
        <v>20</v>
      </c>
      <c r="C10" s="114" t="s">
        <v>29</v>
      </c>
      <c r="D10" s="20" t="s">
        <v>269</v>
      </c>
      <c r="E10" s="20" t="s">
        <v>270</v>
      </c>
      <c r="F10" s="20" t="s">
        <v>300</v>
      </c>
      <c r="G10" s="18" t="s">
        <v>272</v>
      </c>
      <c r="H10" s="18" t="s">
        <v>272</v>
      </c>
      <c r="I10" s="18" t="s">
        <v>272</v>
      </c>
      <c r="J10" s="20" t="s">
        <v>272</v>
      </c>
      <c r="K10" s="22" t="s">
        <v>301</v>
      </c>
      <c r="L10" s="111" t="s">
        <v>272</v>
      </c>
      <c r="M10" s="111" t="s">
        <v>272</v>
      </c>
      <c r="N10" s="25" t="s">
        <v>274</v>
      </c>
      <c r="O10" s="25" t="s">
        <v>275</v>
      </c>
      <c r="P10" s="25" t="s">
        <v>305</v>
      </c>
      <c r="Q10" s="25" t="s">
        <v>306</v>
      </c>
      <c r="R10" s="25" t="s">
        <v>277</v>
      </c>
      <c r="S10" s="60" t="s">
        <v>307</v>
      </c>
      <c r="T10" s="60" t="s">
        <v>279</v>
      </c>
      <c r="U10" s="118" t="s">
        <v>115</v>
      </c>
      <c r="V10" s="123" t="s">
        <v>280</v>
      </c>
    </row>
    <row r="11" spans="1:24" ht="90" x14ac:dyDescent="0.25">
      <c r="A11" s="1" t="s">
        <v>84</v>
      </c>
      <c r="B11" s="113" t="s">
        <v>20</v>
      </c>
      <c r="C11" s="114" t="s">
        <v>29</v>
      </c>
      <c r="D11" s="20" t="s">
        <v>269</v>
      </c>
      <c r="E11" s="20" t="s">
        <v>270</v>
      </c>
      <c r="F11" s="20" t="s">
        <v>308</v>
      </c>
      <c r="G11" s="20" t="s">
        <v>300</v>
      </c>
      <c r="H11" s="18" t="s">
        <v>272</v>
      </c>
      <c r="I11" s="18" t="s">
        <v>272</v>
      </c>
      <c r="J11" s="20" t="s">
        <v>272</v>
      </c>
      <c r="K11" s="22" t="s">
        <v>301</v>
      </c>
      <c r="L11" s="111" t="s">
        <v>272</v>
      </c>
      <c r="M11" s="111" t="s">
        <v>272</v>
      </c>
      <c r="N11" s="25" t="s">
        <v>274</v>
      </c>
      <c r="O11" s="25" t="s">
        <v>275</v>
      </c>
      <c r="P11" s="25" t="s">
        <v>309</v>
      </c>
      <c r="Q11" s="25" t="s">
        <v>310</v>
      </c>
      <c r="R11" s="25" t="s">
        <v>277</v>
      </c>
      <c r="S11" s="60" t="s">
        <v>311</v>
      </c>
      <c r="T11" s="60" t="s">
        <v>279</v>
      </c>
      <c r="U11" s="118" t="s">
        <v>115</v>
      </c>
      <c r="V11" s="123" t="s">
        <v>280</v>
      </c>
    </row>
    <row r="12" spans="1:24" ht="90" x14ac:dyDescent="0.25">
      <c r="A12" s="14" t="s">
        <v>118</v>
      </c>
      <c r="B12" s="113" t="s">
        <v>20</v>
      </c>
      <c r="C12" s="114" t="s">
        <v>29</v>
      </c>
      <c r="D12" s="20" t="s">
        <v>312</v>
      </c>
      <c r="E12" s="20" t="s">
        <v>269</v>
      </c>
      <c r="F12" s="20" t="s">
        <v>313</v>
      </c>
      <c r="G12" s="20" t="s">
        <v>314</v>
      </c>
      <c r="H12" s="20" t="s">
        <v>300</v>
      </c>
      <c r="I12" s="20" t="s">
        <v>315</v>
      </c>
      <c r="J12" s="20" t="s">
        <v>272</v>
      </c>
      <c r="K12" s="22" t="s">
        <v>316</v>
      </c>
      <c r="L12" s="22" t="s">
        <v>317</v>
      </c>
      <c r="M12" s="111" t="s">
        <v>272</v>
      </c>
      <c r="N12" s="25" t="s">
        <v>272</v>
      </c>
      <c r="O12" s="112" t="s">
        <v>272</v>
      </c>
      <c r="P12" s="112" t="s">
        <v>272</v>
      </c>
      <c r="Q12" s="112" t="s">
        <v>272</v>
      </c>
      <c r="R12" s="112" t="s">
        <v>272</v>
      </c>
      <c r="S12" s="60" t="s">
        <v>318</v>
      </c>
      <c r="T12" s="60" t="s">
        <v>279</v>
      </c>
      <c r="U12" s="118" t="s">
        <v>119</v>
      </c>
      <c r="V12" s="123" t="s">
        <v>280</v>
      </c>
    </row>
    <row r="13" spans="1:24" ht="96" x14ac:dyDescent="0.25">
      <c r="A13" s="1" t="s">
        <v>121</v>
      </c>
      <c r="B13" s="113" t="s">
        <v>20</v>
      </c>
      <c r="C13" s="114" t="s">
        <v>28</v>
      </c>
      <c r="D13" s="20" t="s">
        <v>293</v>
      </c>
      <c r="E13" s="20" t="s">
        <v>270</v>
      </c>
      <c r="F13" s="20" t="s">
        <v>319</v>
      </c>
      <c r="G13" s="20" t="s">
        <v>315</v>
      </c>
      <c r="H13" s="18" t="s">
        <v>272</v>
      </c>
      <c r="I13" s="18" t="s">
        <v>272</v>
      </c>
      <c r="J13" s="20" t="s">
        <v>272</v>
      </c>
      <c r="K13" s="22" t="s">
        <v>301</v>
      </c>
      <c r="L13" s="22" t="s">
        <v>272</v>
      </c>
      <c r="M13" s="22" t="s">
        <v>272</v>
      </c>
      <c r="N13" s="25" t="s">
        <v>277</v>
      </c>
      <c r="O13" s="112" t="s">
        <v>272</v>
      </c>
      <c r="P13" s="112" t="s">
        <v>272</v>
      </c>
      <c r="Q13" s="112" t="s">
        <v>272</v>
      </c>
      <c r="R13" s="112" t="s">
        <v>272</v>
      </c>
      <c r="S13" s="60" t="s">
        <v>320</v>
      </c>
      <c r="T13" s="60" t="s">
        <v>279</v>
      </c>
      <c r="U13" s="118" t="s">
        <v>115</v>
      </c>
      <c r="V13" s="123" t="s">
        <v>280</v>
      </c>
    </row>
    <row r="14" spans="1:24" ht="72" x14ac:dyDescent="0.25">
      <c r="A14" s="1" t="s">
        <v>321</v>
      </c>
      <c r="B14" s="113" t="s">
        <v>20</v>
      </c>
      <c r="C14" s="114" t="s">
        <v>322</v>
      </c>
      <c r="D14" s="20" t="s">
        <v>323</v>
      </c>
      <c r="E14" s="20" t="s">
        <v>324</v>
      </c>
      <c r="F14" s="116" t="s">
        <v>325</v>
      </c>
      <c r="G14" s="20" t="s">
        <v>272</v>
      </c>
      <c r="H14" s="20" t="s">
        <v>272</v>
      </c>
      <c r="I14" s="20" t="s">
        <v>272</v>
      </c>
      <c r="J14" s="20" t="s">
        <v>272</v>
      </c>
      <c r="K14" s="22" t="s">
        <v>272</v>
      </c>
      <c r="L14" s="22" t="s">
        <v>272</v>
      </c>
      <c r="M14" s="22" t="s">
        <v>272</v>
      </c>
      <c r="N14" s="25" t="s">
        <v>272</v>
      </c>
      <c r="O14" s="112" t="s">
        <v>272</v>
      </c>
      <c r="P14" s="112" t="s">
        <v>272</v>
      </c>
      <c r="Q14" s="112" t="s">
        <v>272</v>
      </c>
      <c r="R14" s="112" t="s">
        <v>272</v>
      </c>
      <c r="S14" s="60" t="s">
        <v>326</v>
      </c>
      <c r="T14" s="60" t="s">
        <v>327</v>
      </c>
      <c r="U14" s="118" t="s">
        <v>115</v>
      </c>
      <c r="V14" s="123" t="s">
        <v>291</v>
      </c>
    </row>
    <row r="15" spans="1:24" ht="90" x14ac:dyDescent="0.25">
      <c r="A15" s="14" t="s">
        <v>75</v>
      </c>
      <c r="B15" s="113" t="s">
        <v>21</v>
      </c>
      <c r="C15" s="114" t="s">
        <v>32</v>
      </c>
      <c r="D15" s="20" t="s">
        <v>269</v>
      </c>
      <c r="E15" s="20" t="s">
        <v>270</v>
      </c>
      <c r="F15" s="20" t="s">
        <v>328</v>
      </c>
      <c r="G15" s="20" t="s">
        <v>316</v>
      </c>
      <c r="H15" s="18" t="s">
        <v>272</v>
      </c>
      <c r="I15" s="18" t="s">
        <v>272</v>
      </c>
      <c r="J15" s="20" t="s">
        <v>272</v>
      </c>
      <c r="K15" s="22" t="s">
        <v>286</v>
      </c>
      <c r="L15" s="22" t="s">
        <v>329</v>
      </c>
      <c r="M15" s="111" t="s">
        <v>272</v>
      </c>
      <c r="N15" s="25" t="s">
        <v>274</v>
      </c>
      <c r="O15" s="25" t="s">
        <v>275</v>
      </c>
      <c r="P15" s="112" t="s">
        <v>272</v>
      </c>
      <c r="Q15" s="112" t="s">
        <v>272</v>
      </c>
      <c r="R15" s="112" t="s">
        <v>272</v>
      </c>
      <c r="S15" s="60" t="s">
        <v>330</v>
      </c>
      <c r="T15" s="60" t="s">
        <v>279</v>
      </c>
      <c r="U15" s="118" t="s">
        <v>119</v>
      </c>
      <c r="V15" s="123" t="s">
        <v>280</v>
      </c>
    </row>
    <row r="16" spans="1:24" ht="96" x14ac:dyDescent="0.25">
      <c r="A16" s="1" t="s">
        <v>92</v>
      </c>
      <c r="B16" s="113" t="s">
        <v>20</v>
      </c>
      <c r="C16" s="114" t="s">
        <v>29</v>
      </c>
      <c r="D16" s="20" t="s">
        <v>269</v>
      </c>
      <c r="E16" s="20" t="s">
        <v>270</v>
      </c>
      <c r="F16" s="20" t="s">
        <v>314</v>
      </c>
      <c r="G16" s="20" t="s">
        <v>300</v>
      </c>
      <c r="H16" s="20" t="s">
        <v>315</v>
      </c>
      <c r="I16" s="20" t="s">
        <v>316</v>
      </c>
      <c r="J16" s="20" t="s">
        <v>272</v>
      </c>
      <c r="K16" s="22" t="s">
        <v>301</v>
      </c>
      <c r="L16" s="22" t="s">
        <v>317</v>
      </c>
      <c r="M16" s="111" t="s">
        <v>272</v>
      </c>
      <c r="N16" s="25" t="s">
        <v>272</v>
      </c>
      <c r="O16" s="112" t="s">
        <v>272</v>
      </c>
      <c r="P16" s="112" t="s">
        <v>272</v>
      </c>
      <c r="Q16" s="112" t="s">
        <v>272</v>
      </c>
      <c r="R16" s="112" t="s">
        <v>272</v>
      </c>
      <c r="S16" s="60" t="s">
        <v>331</v>
      </c>
      <c r="T16" s="60" t="s">
        <v>279</v>
      </c>
      <c r="U16" s="118" t="s">
        <v>115</v>
      </c>
      <c r="V16" s="123" t="s">
        <v>280</v>
      </c>
    </row>
    <row r="17" spans="1:22" ht="84" x14ac:dyDescent="0.25">
      <c r="A17" s="1" t="s">
        <v>332</v>
      </c>
      <c r="B17" s="113" t="s">
        <v>20</v>
      </c>
      <c r="C17" s="114" t="s">
        <v>322</v>
      </c>
      <c r="D17" s="20" t="s">
        <v>323</v>
      </c>
      <c r="E17" s="20" t="s">
        <v>324</v>
      </c>
      <c r="F17" s="116" t="s">
        <v>325</v>
      </c>
      <c r="G17" s="20" t="s">
        <v>272</v>
      </c>
      <c r="H17" s="20" t="s">
        <v>272</v>
      </c>
      <c r="I17" s="20" t="s">
        <v>272</v>
      </c>
      <c r="J17" s="20" t="s">
        <v>272</v>
      </c>
      <c r="K17" s="22" t="s">
        <v>272</v>
      </c>
      <c r="L17" s="22" t="s">
        <v>272</v>
      </c>
      <c r="M17" s="22" t="s">
        <v>272</v>
      </c>
      <c r="N17" s="25" t="s">
        <v>272</v>
      </c>
      <c r="O17" s="112" t="s">
        <v>272</v>
      </c>
      <c r="P17" s="112" t="s">
        <v>272</v>
      </c>
      <c r="Q17" s="112" t="s">
        <v>272</v>
      </c>
      <c r="R17" s="112" t="s">
        <v>272</v>
      </c>
      <c r="S17" s="60" t="s">
        <v>333</v>
      </c>
      <c r="T17" s="60" t="s">
        <v>327</v>
      </c>
      <c r="U17" s="118" t="s">
        <v>115</v>
      </c>
      <c r="V17" s="123" t="s">
        <v>291</v>
      </c>
    </row>
    <row r="18" spans="1:22" ht="96" x14ac:dyDescent="0.25">
      <c r="A18" s="1" t="s">
        <v>117</v>
      </c>
      <c r="B18" s="113" t="s">
        <v>20</v>
      </c>
      <c r="C18" s="114" t="s">
        <v>28</v>
      </c>
      <c r="D18" s="20" t="s">
        <v>269</v>
      </c>
      <c r="E18" s="20" t="s">
        <v>270</v>
      </c>
      <c r="F18" s="20" t="s">
        <v>316</v>
      </c>
      <c r="G18" s="20" t="s">
        <v>334</v>
      </c>
      <c r="H18" s="20" t="s">
        <v>335</v>
      </c>
      <c r="I18" s="20" t="s">
        <v>272</v>
      </c>
      <c r="J18" s="20" t="s">
        <v>272</v>
      </c>
      <c r="K18" s="22" t="s">
        <v>336</v>
      </c>
      <c r="L18" s="22" t="s">
        <v>272</v>
      </c>
      <c r="M18" s="22" t="s">
        <v>272</v>
      </c>
      <c r="N18" s="25" t="s">
        <v>275</v>
      </c>
      <c r="O18" s="112" t="s">
        <v>272</v>
      </c>
      <c r="P18" s="112" t="s">
        <v>272</v>
      </c>
      <c r="Q18" s="112" t="s">
        <v>272</v>
      </c>
      <c r="R18" s="112" t="s">
        <v>272</v>
      </c>
      <c r="S18" s="60" t="s">
        <v>337</v>
      </c>
      <c r="T18" s="60" t="s">
        <v>279</v>
      </c>
      <c r="U18" s="118" t="s">
        <v>115</v>
      </c>
      <c r="V18" s="123" t="s">
        <v>280</v>
      </c>
    </row>
    <row r="19" spans="1:22" ht="90" x14ac:dyDescent="0.25">
      <c r="A19" s="1" t="s">
        <v>59</v>
      </c>
      <c r="B19" s="113" t="s">
        <v>20</v>
      </c>
      <c r="C19" s="114" t="s">
        <v>28</v>
      </c>
      <c r="D19" s="20" t="s">
        <v>269</v>
      </c>
      <c r="E19" s="20" t="s">
        <v>270</v>
      </c>
      <c r="F19" s="20" t="s">
        <v>338</v>
      </c>
      <c r="G19" s="20" t="s">
        <v>339</v>
      </c>
      <c r="H19" s="20" t="s">
        <v>300</v>
      </c>
      <c r="I19" s="20" t="s">
        <v>340</v>
      </c>
      <c r="J19" s="20" t="s">
        <v>341</v>
      </c>
      <c r="K19" s="22" t="s">
        <v>336</v>
      </c>
      <c r="L19" s="22" t="s">
        <v>342</v>
      </c>
      <c r="M19" s="111" t="s">
        <v>272</v>
      </c>
      <c r="N19" s="25" t="s">
        <v>275</v>
      </c>
      <c r="O19" s="25" t="s">
        <v>277</v>
      </c>
      <c r="P19" s="112" t="s">
        <v>272</v>
      </c>
      <c r="Q19" s="112" t="s">
        <v>272</v>
      </c>
      <c r="R19" s="112" t="s">
        <v>272</v>
      </c>
      <c r="S19" s="60" t="s">
        <v>343</v>
      </c>
      <c r="T19" s="60" t="s">
        <v>279</v>
      </c>
      <c r="U19" s="118" t="s">
        <v>115</v>
      </c>
      <c r="V19" s="123" t="s">
        <v>280</v>
      </c>
    </row>
    <row r="20" spans="1:22" ht="120" x14ac:dyDescent="0.25">
      <c r="A20" s="14" t="s">
        <v>344</v>
      </c>
      <c r="B20" s="113" t="s">
        <v>20</v>
      </c>
      <c r="C20" s="114" t="s">
        <v>29</v>
      </c>
      <c r="D20" s="20" t="s">
        <v>293</v>
      </c>
      <c r="E20" s="20" t="s">
        <v>270</v>
      </c>
      <c r="F20" s="20" t="s">
        <v>316</v>
      </c>
      <c r="G20" s="20" t="s">
        <v>336</v>
      </c>
      <c r="H20" s="18" t="s">
        <v>272</v>
      </c>
      <c r="I20" s="18" t="s">
        <v>272</v>
      </c>
      <c r="J20" s="20" t="s">
        <v>272</v>
      </c>
      <c r="K20" s="22" t="s">
        <v>345</v>
      </c>
      <c r="L20" s="111" t="s">
        <v>272</v>
      </c>
      <c r="M20" s="22" t="s">
        <v>272</v>
      </c>
      <c r="N20" s="25" t="s">
        <v>274</v>
      </c>
      <c r="O20" s="25" t="s">
        <v>275</v>
      </c>
      <c r="P20" s="112" t="s">
        <v>272</v>
      </c>
      <c r="Q20" s="112" t="s">
        <v>272</v>
      </c>
      <c r="R20" s="112" t="s">
        <v>272</v>
      </c>
      <c r="S20" s="60" t="s">
        <v>346</v>
      </c>
      <c r="T20" s="60" t="s">
        <v>347</v>
      </c>
      <c r="U20" s="118" t="s">
        <v>119</v>
      </c>
      <c r="V20" s="123" t="s">
        <v>280</v>
      </c>
    </row>
    <row r="21" spans="1:22" ht="108" x14ac:dyDescent="0.25">
      <c r="A21" s="3" t="s">
        <v>101</v>
      </c>
      <c r="B21" s="113" t="s">
        <v>23</v>
      </c>
      <c r="C21" s="114" t="s">
        <v>37</v>
      </c>
      <c r="D21" s="18" t="s">
        <v>272</v>
      </c>
      <c r="E21" s="18" t="s">
        <v>272</v>
      </c>
      <c r="F21" s="18" t="s">
        <v>272</v>
      </c>
      <c r="G21" s="18" t="s">
        <v>272</v>
      </c>
      <c r="H21" s="18" t="s">
        <v>272</v>
      </c>
      <c r="I21" s="18" t="s">
        <v>272</v>
      </c>
      <c r="J21" s="18" t="s">
        <v>272</v>
      </c>
      <c r="K21" s="22" t="s">
        <v>272</v>
      </c>
      <c r="L21" s="22" t="s">
        <v>272</v>
      </c>
      <c r="M21" s="22" t="s">
        <v>272</v>
      </c>
      <c r="N21" s="112" t="s">
        <v>272</v>
      </c>
      <c r="O21" s="112" t="s">
        <v>272</v>
      </c>
      <c r="P21" s="112" t="s">
        <v>272</v>
      </c>
      <c r="Q21" s="112" t="s">
        <v>272</v>
      </c>
      <c r="R21" s="112" t="s">
        <v>272</v>
      </c>
      <c r="S21" s="60" t="s">
        <v>348</v>
      </c>
      <c r="T21" s="60" t="s">
        <v>349</v>
      </c>
      <c r="U21" s="118" t="s">
        <v>123</v>
      </c>
      <c r="V21" s="123" t="s">
        <v>280</v>
      </c>
    </row>
    <row r="22" spans="1:22" ht="84" x14ac:dyDescent="0.25">
      <c r="A22" s="14" t="s">
        <v>703</v>
      </c>
      <c r="B22" s="113" t="s">
        <v>21</v>
      </c>
      <c r="C22" s="114" t="s">
        <v>703</v>
      </c>
      <c r="D22" s="20" t="s">
        <v>705</v>
      </c>
      <c r="E22" s="18" t="s">
        <v>272</v>
      </c>
      <c r="F22" s="18" t="s">
        <v>272</v>
      </c>
      <c r="G22" s="18" t="s">
        <v>272</v>
      </c>
      <c r="H22" s="18" t="s">
        <v>272</v>
      </c>
      <c r="I22" s="18" t="s">
        <v>272</v>
      </c>
      <c r="J22" s="18" t="s">
        <v>272</v>
      </c>
      <c r="K22" s="22" t="s">
        <v>272</v>
      </c>
      <c r="L22" s="22" t="s">
        <v>272</v>
      </c>
      <c r="M22" s="22" t="s">
        <v>272</v>
      </c>
      <c r="N22" s="112" t="s">
        <v>272</v>
      </c>
      <c r="O22" s="112" t="s">
        <v>272</v>
      </c>
      <c r="P22" s="112" t="s">
        <v>272</v>
      </c>
      <c r="Q22" s="112" t="s">
        <v>272</v>
      </c>
      <c r="R22" s="112" t="s">
        <v>272</v>
      </c>
      <c r="S22" s="60" t="s">
        <v>704</v>
      </c>
      <c r="T22" s="146" t="s">
        <v>279</v>
      </c>
      <c r="U22" s="60" t="s">
        <v>115</v>
      </c>
      <c r="V22" s="123" t="s">
        <v>291</v>
      </c>
    </row>
    <row r="23" spans="1:22" ht="105" x14ac:dyDescent="0.25">
      <c r="A23" s="14" t="s">
        <v>49</v>
      </c>
      <c r="B23" s="113" t="s">
        <v>21</v>
      </c>
      <c r="C23" s="114" t="s">
        <v>33</v>
      </c>
      <c r="D23" s="20" t="s">
        <v>350</v>
      </c>
      <c r="E23" s="20" t="s">
        <v>351</v>
      </c>
      <c r="F23" s="20" t="s">
        <v>352</v>
      </c>
      <c r="G23" s="20" t="s">
        <v>353</v>
      </c>
      <c r="H23" s="20" t="s">
        <v>354</v>
      </c>
      <c r="I23" s="20" t="s">
        <v>355</v>
      </c>
      <c r="J23" s="20" t="s">
        <v>356</v>
      </c>
      <c r="K23" s="22" t="s">
        <v>286</v>
      </c>
      <c r="L23" s="22" t="s">
        <v>316</v>
      </c>
      <c r="M23" s="111" t="s">
        <v>272</v>
      </c>
      <c r="N23" s="25" t="s">
        <v>357</v>
      </c>
      <c r="O23" s="112" t="s">
        <v>272</v>
      </c>
      <c r="P23" s="112" t="s">
        <v>272</v>
      </c>
      <c r="Q23" s="112" t="s">
        <v>272</v>
      </c>
      <c r="R23" s="112" t="s">
        <v>272</v>
      </c>
      <c r="S23" s="60" t="s">
        <v>358</v>
      </c>
      <c r="T23" s="60" t="s">
        <v>359</v>
      </c>
      <c r="U23" s="118" t="s">
        <v>119</v>
      </c>
      <c r="V23" s="123" t="s">
        <v>280</v>
      </c>
    </row>
    <row r="24" spans="1:22" ht="90" x14ac:dyDescent="0.25">
      <c r="A24" s="1" t="s">
        <v>360</v>
      </c>
      <c r="B24" s="113" t="s">
        <v>19</v>
      </c>
      <c r="C24" s="114" t="s">
        <v>19</v>
      </c>
      <c r="D24" s="20" t="s">
        <v>282</v>
      </c>
      <c r="E24" s="20" t="s">
        <v>361</v>
      </c>
      <c r="F24" s="20" t="s">
        <v>362</v>
      </c>
      <c r="G24" s="18" t="s">
        <v>272</v>
      </c>
      <c r="H24" s="20" t="s">
        <v>272</v>
      </c>
      <c r="I24" s="20" t="s">
        <v>272</v>
      </c>
      <c r="J24" s="20" t="s">
        <v>272</v>
      </c>
      <c r="K24" s="22" t="s">
        <v>363</v>
      </c>
      <c r="L24" s="111" t="s">
        <v>272</v>
      </c>
      <c r="M24" s="111" t="s">
        <v>272</v>
      </c>
      <c r="N24" s="25" t="s">
        <v>364</v>
      </c>
      <c r="O24" s="25" t="s">
        <v>365</v>
      </c>
      <c r="P24" s="25" t="s">
        <v>366</v>
      </c>
      <c r="Q24" s="112" t="s">
        <v>272</v>
      </c>
      <c r="R24" s="112" t="s">
        <v>272</v>
      </c>
      <c r="S24" s="60" t="s">
        <v>367</v>
      </c>
      <c r="T24" s="60" t="s">
        <v>368</v>
      </c>
      <c r="U24" s="118" t="s">
        <v>115</v>
      </c>
      <c r="V24" s="124" t="s">
        <v>280</v>
      </c>
    </row>
    <row r="25" spans="1:22" ht="96" x14ac:dyDescent="0.25">
      <c r="A25" s="1" t="s">
        <v>102</v>
      </c>
      <c r="B25" s="113" t="s">
        <v>18</v>
      </c>
      <c r="C25" s="114" t="s">
        <v>25</v>
      </c>
      <c r="D25" s="20" t="s">
        <v>369</v>
      </c>
      <c r="E25" s="20" t="s">
        <v>370</v>
      </c>
      <c r="F25" s="20" t="s">
        <v>371</v>
      </c>
      <c r="G25" s="20" t="s">
        <v>372</v>
      </c>
      <c r="H25" s="18" t="s">
        <v>272</v>
      </c>
      <c r="I25" s="18" t="s">
        <v>272</v>
      </c>
      <c r="J25" s="18" t="s">
        <v>272</v>
      </c>
      <c r="K25" s="22" t="s">
        <v>272</v>
      </c>
      <c r="L25" s="22" t="s">
        <v>272</v>
      </c>
      <c r="M25" s="111" t="s">
        <v>272</v>
      </c>
      <c r="N25" s="25" t="s">
        <v>373</v>
      </c>
      <c r="O25" s="25" t="s">
        <v>374</v>
      </c>
      <c r="P25" s="112" t="s">
        <v>272</v>
      </c>
      <c r="Q25" s="112" t="s">
        <v>272</v>
      </c>
      <c r="R25" s="112" t="s">
        <v>272</v>
      </c>
      <c r="S25" s="60" t="s">
        <v>375</v>
      </c>
      <c r="T25" s="60" t="s">
        <v>279</v>
      </c>
      <c r="U25" s="118" t="s">
        <v>115</v>
      </c>
      <c r="V25" s="123" t="s">
        <v>280</v>
      </c>
    </row>
    <row r="26" spans="1:22" ht="84" x14ac:dyDescent="0.25">
      <c r="A26" s="14" t="s">
        <v>122</v>
      </c>
      <c r="B26" s="113" t="s">
        <v>20</v>
      </c>
      <c r="C26" s="114" t="s">
        <v>29</v>
      </c>
      <c r="D26" s="20" t="s">
        <v>376</v>
      </c>
      <c r="E26" s="20" t="s">
        <v>272</v>
      </c>
      <c r="F26" s="20" t="s">
        <v>272</v>
      </c>
      <c r="G26" s="20" t="s">
        <v>272</v>
      </c>
      <c r="H26" s="18" t="s">
        <v>272</v>
      </c>
      <c r="I26" s="20" t="s">
        <v>272</v>
      </c>
      <c r="J26" s="20" t="s">
        <v>272</v>
      </c>
      <c r="K26" s="22" t="s">
        <v>272</v>
      </c>
      <c r="L26" s="22" t="s">
        <v>272</v>
      </c>
      <c r="M26" s="22" t="s">
        <v>272</v>
      </c>
      <c r="N26" s="25" t="s">
        <v>272</v>
      </c>
      <c r="O26" s="112" t="s">
        <v>272</v>
      </c>
      <c r="P26" s="112" t="s">
        <v>272</v>
      </c>
      <c r="Q26" s="112" t="s">
        <v>272</v>
      </c>
      <c r="R26" s="112" t="s">
        <v>272</v>
      </c>
      <c r="S26" s="60" t="s">
        <v>377</v>
      </c>
      <c r="T26" s="60" t="s">
        <v>376</v>
      </c>
      <c r="U26" s="118" t="s">
        <v>119</v>
      </c>
      <c r="V26" s="123" t="s">
        <v>280</v>
      </c>
    </row>
    <row r="27" spans="1:22" ht="120" x14ac:dyDescent="0.25">
      <c r="A27" s="14" t="s">
        <v>137</v>
      </c>
      <c r="B27" s="113" t="s">
        <v>20</v>
      </c>
      <c r="C27" s="114" t="s">
        <v>28</v>
      </c>
      <c r="D27" s="20" t="s">
        <v>269</v>
      </c>
      <c r="E27" s="20" t="s">
        <v>270</v>
      </c>
      <c r="F27" s="20" t="s">
        <v>378</v>
      </c>
      <c r="G27" s="20" t="s">
        <v>379</v>
      </c>
      <c r="H27" s="20" t="s">
        <v>380</v>
      </c>
      <c r="I27" s="20" t="s">
        <v>316</v>
      </c>
      <c r="J27" s="20" t="s">
        <v>272</v>
      </c>
      <c r="K27" s="22" t="s">
        <v>336</v>
      </c>
      <c r="L27" s="111" t="s">
        <v>272</v>
      </c>
      <c r="M27" s="111" t="s">
        <v>272</v>
      </c>
      <c r="N27" s="25" t="s">
        <v>345</v>
      </c>
      <c r="O27" s="25" t="s">
        <v>274</v>
      </c>
      <c r="P27" s="25" t="s">
        <v>275</v>
      </c>
      <c r="Q27" s="112" t="s">
        <v>272</v>
      </c>
      <c r="R27" s="112" t="s">
        <v>272</v>
      </c>
      <c r="S27" s="60" t="s">
        <v>381</v>
      </c>
      <c r="T27" s="60" t="s">
        <v>279</v>
      </c>
      <c r="U27" s="118" t="s">
        <v>119</v>
      </c>
      <c r="V27" s="123" t="s">
        <v>280</v>
      </c>
    </row>
    <row r="28" spans="1:22" ht="96" x14ac:dyDescent="0.25">
      <c r="A28" s="1" t="s">
        <v>71</v>
      </c>
      <c r="B28" s="113" t="s">
        <v>20</v>
      </c>
      <c r="C28" s="114" t="s">
        <v>28</v>
      </c>
      <c r="D28" s="20" t="s">
        <v>269</v>
      </c>
      <c r="E28" s="20" t="s">
        <v>270</v>
      </c>
      <c r="F28" s="20" t="s">
        <v>271</v>
      </c>
      <c r="G28" s="20" t="s">
        <v>314</v>
      </c>
      <c r="H28" s="18" t="s">
        <v>272</v>
      </c>
      <c r="I28" s="18" t="s">
        <v>272</v>
      </c>
      <c r="J28" s="20" t="s">
        <v>272</v>
      </c>
      <c r="K28" s="22" t="s">
        <v>301</v>
      </c>
      <c r="L28" s="111" t="s">
        <v>272</v>
      </c>
      <c r="M28" s="111" t="s">
        <v>272</v>
      </c>
      <c r="N28" s="25" t="s">
        <v>274</v>
      </c>
      <c r="O28" s="25" t="s">
        <v>275</v>
      </c>
      <c r="P28" s="25" t="s">
        <v>382</v>
      </c>
      <c r="Q28" s="25" t="s">
        <v>277</v>
      </c>
      <c r="R28" s="112" t="s">
        <v>272</v>
      </c>
      <c r="S28" s="60" t="s">
        <v>383</v>
      </c>
      <c r="T28" s="60" t="s">
        <v>279</v>
      </c>
      <c r="U28" s="118" t="s">
        <v>115</v>
      </c>
      <c r="V28" s="123" t="s">
        <v>280</v>
      </c>
    </row>
    <row r="29" spans="1:22" ht="105" x14ac:dyDescent="0.25">
      <c r="A29" s="14" t="s">
        <v>384</v>
      </c>
      <c r="B29" s="113" t="s">
        <v>20</v>
      </c>
      <c r="C29" s="114" t="s">
        <v>31</v>
      </c>
      <c r="D29" s="20" t="s">
        <v>385</v>
      </c>
      <c r="E29" s="20" t="s">
        <v>386</v>
      </c>
      <c r="F29" s="18" t="s">
        <v>272</v>
      </c>
      <c r="G29" s="18" t="s">
        <v>272</v>
      </c>
      <c r="H29" s="18" t="s">
        <v>272</v>
      </c>
      <c r="I29" s="18" t="s">
        <v>272</v>
      </c>
      <c r="J29" s="20" t="s">
        <v>272</v>
      </c>
      <c r="K29" s="22" t="s">
        <v>272</v>
      </c>
      <c r="L29" s="22" t="s">
        <v>272</v>
      </c>
      <c r="M29" s="22" t="s">
        <v>272</v>
      </c>
      <c r="N29" s="25" t="s">
        <v>387</v>
      </c>
      <c r="O29" s="25" t="s">
        <v>388</v>
      </c>
      <c r="P29" s="25" t="s">
        <v>389</v>
      </c>
      <c r="Q29" s="26" t="s">
        <v>390</v>
      </c>
      <c r="R29" s="112" t="s">
        <v>272</v>
      </c>
      <c r="S29" s="60" t="s">
        <v>391</v>
      </c>
      <c r="T29" s="60" t="s">
        <v>279</v>
      </c>
      <c r="U29" s="118" t="s">
        <v>119</v>
      </c>
      <c r="V29" s="123" t="s">
        <v>291</v>
      </c>
    </row>
    <row r="30" spans="1:22" ht="60" x14ac:dyDescent="0.25">
      <c r="A30" s="3" t="s">
        <v>392</v>
      </c>
      <c r="B30" s="113" t="s">
        <v>23</v>
      </c>
      <c r="C30" s="114" t="s">
        <v>35</v>
      </c>
      <c r="D30" s="18" t="s">
        <v>272</v>
      </c>
      <c r="E30" s="18" t="s">
        <v>272</v>
      </c>
      <c r="F30" s="18" t="s">
        <v>272</v>
      </c>
      <c r="G30" s="18" t="s">
        <v>272</v>
      </c>
      <c r="H30" s="18" t="s">
        <v>272</v>
      </c>
      <c r="I30" s="18" t="s">
        <v>272</v>
      </c>
      <c r="J30" s="18" t="s">
        <v>272</v>
      </c>
      <c r="K30" s="22" t="s">
        <v>272</v>
      </c>
      <c r="L30" s="22" t="s">
        <v>272</v>
      </c>
      <c r="M30" s="22" t="s">
        <v>272</v>
      </c>
      <c r="N30" s="112" t="s">
        <v>272</v>
      </c>
      <c r="O30" s="112" t="s">
        <v>272</v>
      </c>
      <c r="P30" s="112" t="s">
        <v>272</v>
      </c>
      <c r="Q30" s="112" t="s">
        <v>272</v>
      </c>
      <c r="R30" s="112" t="s">
        <v>272</v>
      </c>
      <c r="S30" s="60" t="s">
        <v>393</v>
      </c>
      <c r="T30" s="60" t="s">
        <v>394</v>
      </c>
      <c r="U30" s="118" t="s">
        <v>123</v>
      </c>
      <c r="V30" s="123" t="s">
        <v>291</v>
      </c>
    </row>
    <row r="31" spans="1:22" ht="90" x14ac:dyDescent="0.25">
      <c r="A31" s="1" t="s">
        <v>83</v>
      </c>
      <c r="B31" s="113" t="s">
        <v>20</v>
      </c>
      <c r="C31" s="114" t="s">
        <v>28</v>
      </c>
      <c r="D31" s="20" t="s">
        <v>395</v>
      </c>
      <c r="E31" s="20" t="s">
        <v>269</v>
      </c>
      <c r="F31" s="20" t="s">
        <v>313</v>
      </c>
      <c r="G31" s="20" t="s">
        <v>271</v>
      </c>
      <c r="H31" s="20" t="s">
        <v>396</v>
      </c>
      <c r="I31" s="20" t="s">
        <v>397</v>
      </c>
      <c r="J31" s="20" t="s">
        <v>272</v>
      </c>
      <c r="K31" s="22" t="s">
        <v>301</v>
      </c>
      <c r="L31" s="111" t="s">
        <v>272</v>
      </c>
      <c r="M31" s="111" t="s">
        <v>272</v>
      </c>
      <c r="N31" s="25" t="s">
        <v>274</v>
      </c>
      <c r="O31" s="25" t="s">
        <v>275</v>
      </c>
      <c r="P31" s="25" t="s">
        <v>398</v>
      </c>
      <c r="Q31" s="25" t="s">
        <v>277</v>
      </c>
      <c r="R31" s="25" t="s">
        <v>374</v>
      </c>
      <c r="S31" s="60" t="s">
        <v>399</v>
      </c>
      <c r="T31" s="60" t="s">
        <v>279</v>
      </c>
      <c r="U31" s="118" t="s">
        <v>115</v>
      </c>
      <c r="V31" s="123" t="s">
        <v>280</v>
      </c>
    </row>
    <row r="32" spans="1:22" ht="84" x14ac:dyDescent="0.25">
      <c r="A32" s="3" t="s">
        <v>400</v>
      </c>
      <c r="B32" s="113" t="s">
        <v>23</v>
      </c>
      <c r="C32" s="114" t="s">
        <v>37</v>
      </c>
      <c r="D32" s="18" t="s">
        <v>272</v>
      </c>
      <c r="E32" s="18" t="s">
        <v>272</v>
      </c>
      <c r="F32" s="18" t="s">
        <v>272</v>
      </c>
      <c r="G32" s="18" t="s">
        <v>272</v>
      </c>
      <c r="H32" s="18" t="s">
        <v>272</v>
      </c>
      <c r="I32" s="18" t="s">
        <v>272</v>
      </c>
      <c r="J32" s="18" t="s">
        <v>272</v>
      </c>
      <c r="K32" s="22" t="s">
        <v>272</v>
      </c>
      <c r="L32" s="22" t="s">
        <v>272</v>
      </c>
      <c r="M32" s="22" t="s">
        <v>272</v>
      </c>
      <c r="N32" s="112" t="s">
        <v>272</v>
      </c>
      <c r="O32" s="112" t="s">
        <v>272</v>
      </c>
      <c r="P32" s="112" t="s">
        <v>272</v>
      </c>
      <c r="Q32" s="112" t="s">
        <v>272</v>
      </c>
      <c r="R32" s="112" t="s">
        <v>272</v>
      </c>
      <c r="S32" s="60" t="s">
        <v>401</v>
      </c>
      <c r="T32" s="60" t="s">
        <v>402</v>
      </c>
      <c r="U32" s="118" t="s">
        <v>123</v>
      </c>
      <c r="V32" s="123" t="s">
        <v>291</v>
      </c>
    </row>
    <row r="33" spans="1:22" ht="60" x14ac:dyDescent="0.25">
      <c r="A33" s="14" t="s">
        <v>74</v>
      </c>
      <c r="B33" s="113" t="s">
        <v>20</v>
      </c>
      <c r="C33" s="114" t="s">
        <v>31</v>
      </c>
      <c r="D33" s="20" t="s">
        <v>293</v>
      </c>
      <c r="E33" s="20" t="s">
        <v>270</v>
      </c>
      <c r="F33" s="20" t="s">
        <v>403</v>
      </c>
      <c r="G33" s="20" t="s">
        <v>404</v>
      </c>
      <c r="H33" s="20" t="s">
        <v>405</v>
      </c>
      <c r="I33" s="18" t="s">
        <v>272</v>
      </c>
      <c r="J33" s="20" t="s">
        <v>272</v>
      </c>
      <c r="K33" s="22" t="s">
        <v>301</v>
      </c>
      <c r="L33" s="22" t="s">
        <v>272</v>
      </c>
      <c r="M33" s="22" t="s">
        <v>272</v>
      </c>
      <c r="N33" s="25" t="s">
        <v>406</v>
      </c>
      <c r="O33" s="25" t="s">
        <v>407</v>
      </c>
      <c r="P33" s="112" t="s">
        <v>272</v>
      </c>
      <c r="Q33" s="112" t="s">
        <v>272</v>
      </c>
      <c r="R33" s="112" t="s">
        <v>272</v>
      </c>
      <c r="S33" s="60" t="s">
        <v>408</v>
      </c>
      <c r="T33" s="60" t="s">
        <v>279</v>
      </c>
      <c r="U33" s="118" t="s">
        <v>119</v>
      </c>
      <c r="V33" s="123" t="s">
        <v>280</v>
      </c>
    </row>
    <row r="34" spans="1:22" ht="60" x14ac:dyDescent="0.25">
      <c r="A34" s="14" t="s">
        <v>86</v>
      </c>
      <c r="B34" s="113" t="s">
        <v>20</v>
      </c>
      <c r="C34" s="114" t="s">
        <v>31</v>
      </c>
      <c r="D34" s="20" t="s">
        <v>293</v>
      </c>
      <c r="E34" s="20" t="s">
        <v>270</v>
      </c>
      <c r="F34" s="20" t="s">
        <v>403</v>
      </c>
      <c r="G34" s="20" t="s">
        <v>404</v>
      </c>
      <c r="H34" s="20" t="s">
        <v>405</v>
      </c>
      <c r="I34" s="18" t="s">
        <v>272</v>
      </c>
      <c r="J34" s="20" t="s">
        <v>272</v>
      </c>
      <c r="K34" s="22" t="s">
        <v>301</v>
      </c>
      <c r="L34" s="22" t="s">
        <v>272</v>
      </c>
      <c r="M34" s="111" t="s">
        <v>272</v>
      </c>
      <c r="N34" s="25" t="s">
        <v>406</v>
      </c>
      <c r="O34" s="25" t="s">
        <v>407</v>
      </c>
      <c r="P34" s="112" t="s">
        <v>272</v>
      </c>
      <c r="Q34" s="112" t="s">
        <v>272</v>
      </c>
      <c r="R34" s="112" t="s">
        <v>272</v>
      </c>
      <c r="S34" s="60" t="s">
        <v>409</v>
      </c>
      <c r="T34" s="60" t="s">
        <v>279</v>
      </c>
      <c r="U34" s="118" t="s">
        <v>119</v>
      </c>
      <c r="V34" s="123" t="s">
        <v>280</v>
      </c>
    </row>
    <row r="35" spans="1:22" ht="60" x14ac:dyDescent="0.25">
      <c r="A35" s="3" t="s">
        <v>410</v>
      </c>
      <c r="B35" s="113" t="s">
        <v>23</v>
      </c>
      <c r="C35" s="114" t="s">
        <v>34</v>
      </c>
      <c r="D35" s="18" t="s">
        <v>272</v>
      </c>
      <c r="E35" s="18" t="s">
        <v>272</v>
      </c>
      <c r="F35" s="18" t="s">
        <v>272</v>
      </c>
      <c r="G35" s="18" t="s">
        <v>272</v>
      </c>
      <c r="H35" s="18" t="s">
        <v>272</v>
      </c>
      <c r="I35" s="18" t="s">
        <v>272</v>
      </c>
      <c r="J35" s="18" t="s">
        <v>272</v>
      </c>
      <c r="K35" s="22" t="s">
        <v>272</v>
      </c>
      <c r="L35" s="22" t="s">
        <v>272</v>
      </c>
      <c r="M35" s="22" t="s">
        <v>272</v>
      </c>
      <c r="N35" s="112" t="s">
        <v>272</v>
      </c>
      <c r="O35" s="112" t="s">
        <v>272</v>
      </c>
      <c r="P35" s="112" t="s">
        <v>272</v>
      </c>
      <c r="Q35" s="112" t="s">
        <v>272</v>
      </c>
      <c r="R35" s="112" t="s">
        <v>272</v>
      </c>
      <c r="S35" s="60" t="s">
        <v>411</v>
      </c>
      <c r="T35" s="60" t="s">
        <v>412</v>
      </c>
      <c r="U35" s="118" t="s">
        <v>123</v>
      </c>
      <c r="V35" s="123" t="s">
        <v>291</v>
      </c>
    </row>
    <row r="36" spans="1:22" ht="84" x14ac:dyDescent="0.25">
      <c r="A36" s="3" t="s">
        <v>413</v>
      </c>
      <c r="B36" s="113" t="s">
        <v>23</v>
      </c>
      <c r="C36" s="114" t="s">
        <v>34</v>
      </c>
      <c r="D36" s="18" t="s">
        <v>272</v>
      </c>
      <c r="E36" s="18" t="s">
        <v>272</v>
      </c>
      <c r="F36" s="18" t="s">
        <v>272</v>
      </c>
      <c r="G36" s="18" t="s">
        <v>272</v>
      </c>
      <c r="H36" s="18" t="s">
        <v>272</v>
      </c>
      <c r="I36" s="18" t="s">
        <v>272</v>
      </c>
      <c r="J36" s="18" t="s">
        <v>272</v>
      </c>
      <c r="K36" s="22" t="s">
        <v>272</v>
      </c>
      <c r="L36" s="22" t="s">
        <v>272</v>
      </c>
      <c r="M36" s="22" t="s">
        <v>272</v>
      </c>
      <c r="N36" s="112" t="s">
        <v>272</v>
      </c>
      <c r="O36" s="112" t="s">
        <v>272</v>
      </c>
      <c r="P36" s="112" t="s">
        <v>272</v>
      </c>
      <c r="Q36" s="112" t="s">
        <v>272</v>
      </c>
      <c r="R36" s="112" t="s">
        <v>272</v>
      </c>
      <c r="S36" s="60" t="s">
        <v>414</v>
      </c>
      <c r="T36" s="60" t="s">
        <v>412</v>
      </c>
      <c r="U36" s="118" t="s">
        <v>123</v>
      </c>
      <c r="V36" s="123" t="s">
        <v>291</v>
      </c>
    </row>
    <row r="37" spans="1:22" ht="60" x14ac:dyDescent="0.25">
      <c r="A37" s="3" t="s">
        <v>415</v>
      </c>
      <c r="B37" s="113" t="s">
        <v>23</v>
      </c>
      <c r="C37" s="114" t="s">
        <v>34</v>
      </c>
      <c r="D37" s="18" t="s">
        <v>272</v>
      </c>
      <c r="E37" s="18" t="s">
        <v>272</v>
      </c>
      <c r="F37" s="18" t="s">
        <v>272</v>
      </c>
      <c r="G37" s="18" t="s">
        <v>272</v>
      </c>
      <c r="H37" s="18" t="s">
        <v>272</v>
      </c>
      <c r="I37" s="18" t="s">
        <v>272</v>
      </c>
      <c r="J37" s="18" t="s">
        <v>272</v>
      </c>
      <c r="K37" s="22" t="s">
        <v>272</v>
      </c>
      <c r="L37" s="22" t="s">
        <v>272</v>
      </c>
      <c r="M37" s="22" t="s">
        <v>272</v>
      </c>
      <c r="N37" s="112" t="s">
        <v>272</v>
      </c>
      <c r="O37" s="112" t="s">
        <v>272</v>
      </c>
      <c r="P37" s="112" t="s">
        <v>272</v>
      </c>
      <c r="Q37" s="112" t="s">
        <v>272</v>
      </c>
      <c r="R37" s="112" t="s">
        <v>272</v>
      </c>
      <c r="S37" s="60" t="s">
        <v>416</v>
      </c>
      <c r="T37" s="60" t="s">
        <v>412</v>
      </c>
      <c r="U37" s="118" t="s">
        <v>123</v>
      </c>
      <c r="V37" s="123" t="s">
        <v>291</v>
      </c>
    </row>
    <row r="38" spans="1:22" ht="84" x14ac:dyDescent="0.25">
      <c r="A38" s="3" t="s">
        <v>417</v>
      </c>
      <c r="B38" s="113" t="s">
        <v>23</v>
      </c>
      <c r="C38" s="114" t="s">
        <v>34</v>
      </c>
      <c r="D38" s="18" t="s">
        <v>272</v>
      </c>
      <c r="E38" s="18" t="s">
        <v>272</v>
      </c>
      <c r="F38" s="18" t="s">
        <v>272</v>
      </c>
      <c r="G38" s="18" t="s">
        <v>272</v>
      </c>
      <c r="H38" s="18" t="s">
        <v>272</v>
      </c>
      <c r="I38" s="18" t="s">
        <v>272</v>
      </c>
      <c r="J38" s="18" t="s">
        <v>272</v>
      </c>
      <c r="K38" s="22" t="s">
        <v>272</v>
      </c>
      <c r="L38" s="22" t="s">
        <v>272</v>
      </c>
      <c r="M38" s="22" t="s">
        <v>272</v>
      </c>
      <c r="N38" s="112" t="s">
        <v>272</v>
      </c>
      <c r="O38" s="112" t="s">
        <v>272</v>
      </c>
      <c r="P38" s="112" t="s">
        <v>272</v>
      </c>
      <c r="Q38" s="112" t="s">
        <v>272</v>
      </c>
      <c r="R38" s="112" t="s">
        <v>272</v>
      </c>
      <c r="S38" s="60" t="s">
        <v>418</v>
      </c>
      <c r="T38" s="60" t="s">
        <v>412</v>
      </c>
      <c r="U38" s="118" t="s">
        <v>123</v>
      </c>
      <c r="V38" s="123" t="s">
        <v>291</v>
      </c>
    </row>
    <row r="39" spans="1:22" ht="48" x14ac:dyDescent="0.25">
      <c r="A39" s="3" t="s">
        <v>419</v>
      </c>
      <c r="B39" s="113" t="s">
        <v>23</v>
      </c>
      <c r="C39" s="114" t="s">
        <v>34</v>
      </c>
      <c r="D39" s="18" t="s">
        <v>272</v>
      </c>
      <c r="E39" s="18" t="s">
        <v>272</v>
      </c>
      <c r="F39" s="18" t="s">
        <v>272</v>
      </c>
      <c r="G39" s="18" t="s">
        <v>272</v>
      </c>
      <c r="H39" s="18" t="s">
        <v>272</v>
      </c>
      <c r="I39" s="18" t="s">
        <v>272</v>
      </c>
      <c r="J39" s="18" t="s">
        <v>272</v>
      </c>
      <c r="K39" s="22" t="s">
        <v>272</v>
      </c>
      <c r="L39" s="22" t="s">
        <v>272</v>
      </c>
      <c r="M39" s="22" t="s">
        <v>272</v>
      </c>
      <c r="N39" s="112" t="s">
        <v>272</v>
      </c>
      <c r="O39" s="112" t="s">
        <v>272</v>
      </c>
      <c r="P39" s="112" t="s">
        <v>272</v>
      </c>
      <c r="Q39" s="112" t="s">
        <v>272</v>
      </c>
      <c r="R39" s="112" t="s">
        <v>272</v>
      </c>
      <c r="S39" s="60" t="s">
        <v>420</v>
      </c>
      <c r="T39" s="60" t="s">
        <v>412</v>
      </c>
      <c r="U39" s="118" t="s">
        <v>123</v>
      </c>
      <c r="V39" s="123" t="s">
        <v>291</v>
      </c>
    </row>
    <row r="40" spans="1:22" ht="96" x14ac:dyDescent="0.25">
      <c r="A40" s="14" t="s">
        <v>421</v>
      </c>
      <c r="B40" s="113" t="s">
        <v>22</v>
      </c>
      <c r="C40" s="114" t="s">
        <v>22</v>
      </c>
      <c r="D40" s="20" t="s">
        <v>269</v>
      </c>
      <c r="E40" s="20" t="s">
        <v>422</v>
      </c>
      <c r="F40" s="20" t="s">
        <v>423</v>
      </c>
      <c r="G40" s="18" t="s">
        <v>272</v>
      </c>
      <c r="H40" s="18" t="s">
        <v>272</v>
      </c>
      <c r="I40" s="18" t="s">
        <v>272</v>
      </c>
      <c r="J40" s="18" t="s">
        <v>272</v>
      </c>
      <c r="K40" s="22" t="s">
        <v>316</v>
      </c>
      <c r="L40" s="111" t="s">
        <v>272</v>
      </c>
      <c r="M40" s="111" t="s">
        <v>272</v>
      </c>
      <c r="N40" s="112" t="s">
        <v>272</v>
      </c>
      <c r="O40" s="112" t="s">
        <v>272</v>
      </c>
      <c r="P40" s="112" t="s">
        <v>272</v>
      </c>
      <c r="Q40" s="112" t="s">
        <v>272</v>
      </c>
      <c r="R40" s="112" t="s">
        <v>272</v>
      </c>
      <c r="S40" s="60" t="s">
        <v>424</v>
      </c>
      <c r="T40" s="60" t="s">
        <v>425</v>
      </c>
      <c r="U40" s="118" t="s">
        <v>119</v>
      </c>
      <c r="V40" s="123" t="s">
        <v>291</v>
      </c>
    </row>
    <row r="41" spans="1:22" ht="90" x14ac:dyDescent="0.25">
      <c r="A41" s="1" t="s">
        <v>111</v>
      </c>
      <c r="B41" s="113" t="s">
        <v>20</v>
      </c>
      <c r="C41" s="114" t="s">
        <v>29</v>
      </c>
      <c r="D41" s="20" t="s">
        <v>269</v>
      </c>
      <c r="E41" s="20" t="s">
        <v>270</v>
      </c>
      <c r="F41" s="20" t="s">
        <v>426</v>
      </c>
      <c r="G41" s="20" t="s">
        <v>316</v>
      </c>
      <c r="H41" s="18" t="s">
        <v>272</v>
      </c>
      <c r="I41" s="20" t="s">
        <v>272</v>
      </c>
      <c r="J41" s="20" t="s">
        <v>272</v>
      </c>
      <c r="K41" s="22" t="s">
        <v>301</v>
      </c>
      <c r="L41" s="22" t="s">
        <v>345</v>
      </c>
      <c r="M41" s="111" t="s">
        <v>272</v>
      </c>
      <c r="N41" s="25" t="s">
        <v>274</v>
      </c>
      <c r="O41" s="25" t="s">
        <v>427</v>
      </c>
      <c r="P41" s="112" t="s">
        <v>272</v>
      </c>
      <c r="Q41" s="112" t="s">
        <v>272</v>
      </c>
      <c r="R41" s="112" t="s">
        <v>272</v>
      </c>
      <c r="S41" s="60" t="s">
        <v>428</v>
      </c>
      <c r="T41" s="60" t="s">
        <v>279</v>
      </c>
      <c r="U41" s="118" t="s">
        <v>115</v>
      </c>
      <c r="V41" s="123" t="s">
        <v>280</v>
      </c>
    </row>
    <row r="42" spans="1:22" ht="96" x14ac:dyDescent="0.25">
      <c r="A42" s="1" t="s">
        <v>429</v>
      </c>
      <c r="B42" s="113" t="s">
        <v>20</v>
      </c>
      <c r="C42" s="114" t="s">
        <v>31</v>
      </c>
      <c r="D42" s="20" t="s">
        <v>293</v>
      </c>
      <c r="E42" s="20" t="s">
        <v>270</v>
      </c>
      <c r="F42" s="20" t="s">
        <v>430</v>
      </c>
      <c r="G42" s="20" t="s">
        <v>431</v>
      </c>
      <c r="H42" s="20" t="s">
        <v>432</v>
      </c>
      <c r="I42" s="18" t="s">
        <v>272</v>
      </c>
      <c r="J42" s="20" t="s">
        <v>272</v>
      </c>
      <c r="K42" s="22" t="s">
        <v>301</v>
      </c>
      <c r="L42" s="22" t="s">
        <v>316</v>
      </c>
      <c r="M42" s="111" t="s">
        <v>272</v>
      </c>
      <c r="N42" s="25" t="s">
        <v>433</v>
      </c>
      <c r="O42" s="25" t="s">
        <v>272</v>
      </c>
      <c r="P42" s="112" t="s">
        <v>272</v>
      </c>
      <c r="Q42" s="112" t="s">
        <v>272</v>
      </c>
      <c r="R42" s="112" t="s">
        <v>272</v>
      </c>
      <c r="S42" s="60" t="s">
        <v>434</v>
      </c>
      <c r="T42" s="60" t="s">
        <v>435</v>
      </c>
      <c r="U42" s="118" t="s">
        <v>115</v>
      </c>
      <c r="V42" s="123" t="s">
        <v>291</v>
      </c>
    </row>
    <row r="43" spans="1:22" ht="96" x14ac:dyDescent="0.25">
      <c r="A43" s="1" t="s">
        <v>436</v>
      </c>
      <c r="B43" s="113" t="s">
        <v>20</v>
      </c>
      <c r="C43" s="114" t="s">
        <v>28</v>
      </c>
      <c r="D43" s="20" t="s">
        <v>395</v>
      </c>
      <c r="E43" s="20" t="s">
        <v>269</v>
      </c>
      <c r="F43" s="20" t="s">
        <v>313</v>
      </c>
      <c r="G43" s="20" t="s">
        <v>271</v>
      </c>
      <c r="H43" s="20" t="s">
        <v>396</v>
      </c>
      <c r="I43" s="18" t="s">
        <v>272</v>
      </c>
      <c r="J43" s="20" t="s">
        <v>272</v>
      </c>
      <c r="K43" s="22" t="s">
        <v>301</v>
      </c>
      <c r="L43" s="111" t="s">
        <v>272</v>
      </c>
      <c r="M43" s="111" t="s">
        <v>272</v>
      </c>
      <c r="N43" s="25" t="s">
        <v>274</v>
      </c>
      <c r="O43" s="25" t="s">
        <v>275</v>
      </c>
      <c r="P43" s="25" t="s">
        <v>437</v>
      </c>
      <c r="Q43" s="25" t="s">
        <v>277</v>
      </c>
      <c r="R43" s="25" t="s">
        <v>374</v>
      </c>
      <c r="S43" s="60" t="s">
        <v>438</v>
      </c>
      <c r="T43" s="60" t="s">
        <v>279</v>
      </c>
      <c r="U43" s="118" t="s">
        <v>115</v>
      </c>
      <c r="V43" s="123" t="s">
        <v>280</v>
      </c>
    </row>
    <row r="44" spans="1:22" ht="90" x14ac:dyDescent="0.25">
      <c r="A44" s="1" t="s">
        <v>439</v>
      </c>
      <c r="B44" s="113" t="s">
        <v>20</v>
      </c>
      <c r="C44" s="114" t="s">
        <v>28</v>
      </c>
      <c r="D44" s="20" t="s">
        <v>440</v>
      </c>
      <c r="E44" s="20" t="s">
        <v>269</v>
      </c>
      <c r="F44" s="20" t="s">
        <v>313</v>
      </c>
      <c r="G44" s="20" t="s">
        <v>271</v>
      </c>
      <c r="H44" s="20" t="s">
        <v>396</v>
      </c>
      <c r="I44" s="18" t="s">
        <v>272</v>
      </c>
      <c r="J44" s="20" t="s">
        <v>272</v>
      </c>
      <c r="K44" s="22" t="s">
        <v>301</v>
      </c>
      <c r="L44" s="111" t="s">
        <v>272</v>
      </c>
      <c r="M44" s="111" t="s">
        <v>272</v>
      </c>
      <c r="N44" s="25" t="s">
        <v>274</v>
      </c>
      <c r="O44" s="25" t="s">
        <v>275</v>
      </c>
      <c r="P44" s="25" t="s">
        <v>441</v>
      </c>
      <c r="Q44" s="25" t="s">
        <v>277</v>
      </c>
      <c r="R44" s="25" t="s">
        <v>374</v>
      </c>
      <c r="S44" s="60" t="s">
        <v>442</v>
      </c>
      <c r="T44" s="60" t="s">
        <v>279</v>
      </c>
      <c r="U44" s="118" t="s">
        <v>115</v>
      </c>
      <c r="V44" s="123" t="s">
        <v>280</v>
      </c>
    </row>
    <row r="45" spans="1:22" ht="108" x14ac:dyDescent="0.25">
      <c r="A45" s="1" t="s">
        <v>443</v>
      </c>
      <c r="B45" s="113" t="s">
        <v>20</v>
      </c>
      <c r="C45" s="114" t="s">
        <v>29</v>
      </c>
      <c r="D45" s="20" t="s">
        <v>269</v>
      </c>
      <c r="E45" s="20" t="s">
        <v>270</v>
      </c>
      <c r="F45" s="20" t="s">
        <v>336</v>
      </c>
      <c r="G45" s="20" t="s">
        <v>316</v>
      </c>
      <c r="H45" s="18" t="s">
        <v>272</v>
      </c>
      <c r="I45" s="18" t="s">
        <v>272</v>
      </c>
      <c r="J45" s="20" t="s">
        <v>272</v>
      </c>
      <c r="K45" s="22" t="s">
        <v>345</v>
      </c>
      <c r="L45" s="22" t="s">
        <v>272</v>
      </c>
      <c r="M45" s="22" t="s">
        <v>272</v>
      </c>
      <c r="N45" s="25" t="s">
        <v>274</v>
      </c>
      <c r="O45" s="25" t="s">
        <v>275</v>
      </c>
      <c r="P45" s="112" t="s">
        <v>272</v>
      </c>
      <c r="Q45" s="112" t="s">
        <v>272</v>
      </c>
      <c r="R45" s="112" t="s">
        <v>272</v>
      </c>
      <c r="S45" s="60" t="s">
        <v>444</v>
      </c>
      <c r="T45" s="60" t="s">
        <v>279</v>
      </c>
      <c r="U45" s="118" t="s">
        <v>115</v>
      </c>
      <c r="V45" s="123" t="s">
        <v>280</v>
      </c>
    </row>
    <row r="46" spans="1:22" ht="96" x14ac:dyDescent="0.25">
      <c r="A46" s="1" t="s">
        <v>107</v>
      </c>
      <c r="B46" s="113" t="s">
        <v>20</v>
      </c>
      <c r="C46" s="114" t="s">
        <v>29</v>
      </c>
      <c r="D46" s="20" t="s">
        <v>269</v>
      </c>
      <c r="E46" s="20" t="s">
        <v>270</v>
      </c>
      <c r="F46" s="20" t="s">
        <v>300</v>
      </c>
      <c r="G46" s="18" t="s">
        <v>272</v>
      </c>
      <c r="H46" s="18" t="s">
        <v>272</v>
      </c>
      <c r="I46" s="18" t="s">
        <v>272</v>
      </c>
      <c r="J46" s="20" t="s">
        <v>272</v>
      </c>
      <c r="K46" s="22" t="s">
        <v>301</v>
      </c>
      <c r="L46" s="111" t="s">
        <v>272</v>
      </c>
      <c r="M46" s="111" t="s">
        <v>272</v>
      </c>
      <c r="N46" s="25" t="s">
        <v>274</v>
      </c>
      <c r="O46" s="25" t="s">
        <v>275</v>
      </c>
      <c r="P46" s="25" t="s">
        <v>445</v>
      </c>
      <c r="Q46" s="25" t="s">
        <v>446</v>
      </c>
      <c r="R46" s="25" t="s">
        <v>277</v>
      </c>
      <c r="S46" s="60" t="s">
        <v>447</v>
      </c>
      <c r="T46" s="60" t="s">
        <v>279</v>
      </c>
      <c r="U46" s="118" t="s">
        <v>115</v>
      </c>
      <c r="V46" s="123" t="s">
        <v>280</v>
      </c>
    </row>
    <row r="47" spans="1:22" ht="90" x14ac:dyDescent="0.25">
      <c r="A47" s="1" t="s">
        <v>133</v>
      </c>
      <c r="B47" s="113" t="s">
        <v>20</v>
      </c>
      <c r="C47" s="114" t="s">
        <v>28</v>
      </c>
      <c r="D47" s="20" t="s">
        <v>269</v>
      </c>
      <c r="E47" s="20" t="s">
        <v>270</v>
      </c>
      <c r="F47" s="20" t="s">
        <v>448</v>
      </c>
      <c r="G47" s="20" t="s">
        <v>449</v>
      </c>
      <c r="H47" s="20" t="s">
        <v>450</v>
      </c>
      <c r="I47" s="18" t="s">
        <v>272</v>
      </c>
      <c r="J47" s="20" t="s">
        <v>272</v>
      </c>
      <c r="K47" s="22" t="s">
        <v>301</v>
      </c>
      <c r="L47" s="22" t="s">
        <v>316</v>
      </c>
      <c r="M47" s="111" t="s">
        <v>272</v>
      </c>
      <c r="N47" s="25" t="s">
        <v>274</v>
      </c>
      <c r="O47" s="25" t="s">
        <v>275</v>
      </c>
      <c r="P47" s="112" t="s">
        <v>272</v>
      </c>
      <c r="Q47" s="112" t="s">
        <v>272</v>
      </c>
      <c r="R47" s="112" t="s">
        <v>272</v>
      </c>
      <c r="S47" s="60" t="s">
        <v>451</v>
      </c>
      <c r="T47" s="60" t="s">
        <v>279</v>
      </c>
      <c r="U47" s="118" t="s">
        <v>115</v>
      </c>
      <c r="V47" s="123" t="s">
        <v>280</v>
      </c>
    </row>
    <row r="48" spans="1:22" ht="96" x14ac:dyDescent="0.25">
      <c r="A48" s="1" t="s">
        <v>103</v>
      </c>
      <c r="B48" s="113" t="s">
        <v>20</v>
      </c>
      <c r="C48" s="114" t="s">
        <v>28</v>
      </c>
      <c r="D48" s="20" t="s">
        <v>269</v>
      </c>
      <c r="E48" s="20" t="s">
        <v>270</v>
      </c>
      <c r="F48" s="20" t="s">
        <v>271</v>
      </c>
      <c r="G48" s="20" t="s">
        <v>314</v>
      </c>
      <c r="H48" s="20" t="s">
        <v>340</v>
      </c>
      <c r="I48" s="20" t="s">
        <v>452</v>
      </c>
      <c r="J48" s="18" t="s">
        <v>272</v>
      </c>
      <c r="K48" s="22" t="s">
        <v>301</v>
      </c>
      <c r="L48" s="111" t="s">
        <v>272</v>
      </c>
      <c r="M48" s="111" t="s">
        <v>272</v>
      </c>
      <c r="N48" s="25" t="s">
        <v>275</v>
      </c>
      <c r="O48" s="25" t="s">
        <v>277</v>
      </c>
      <c r="P48" s="25" t="s">
        <v>374</v>
      </c>
      <c r="Q48" s="112" t="s">
        <v>272</v>
      </c>
      <c r="R48" s="112" t="s">
        <v>272</v>
      </c>
      <c r="S48" s="60" t="s">
        <v>453</v>
      </c>
      <c r="T48" s="60" t="s">
        <v>279</v>
      </c>
      <c r="U48" s="118" t="s">
        <v>115</v>
      </c>
      <c r="V48" s="123" t="s">
        <v>280</v>
      </c>
    </row>
    <row r="49" spans="1:22" ht="90" x14ac:dyDescent="0.25">
      <c r="A49" s="1" t="s">
        <v>719</v>
      </c>
      <c r="B49" s="113" t="s">
        <v>22</v>
      </c>
      <c r="C49" s="114" t="s">
        <v>22</v>
      </c>
      <c r="D49" s="20" t="s">
        <v>269</v>
      </c>
      <c r="E49" s="20" t="s">
        <v>313</v>
      </c>
      <c r="F49" s="20" t="s">
        <v>454</v>
      </c>
      <c r="G49" s="20" t="s">
        <v>316</v>
      </c>
      <c r="H49" s="18" t="s">
        <v>272</v>
      </c>
      <c r="I49" s="18" t="s">
        <v>272</v>
      </c>
      <c r="J49" s="20" t="s">
        <v>272</v>
      </c>
      <c r="K49" s="22" t="s">
        <v>301</v>
      </c>
      <c r="L49" s="111" t="s">
        <v>272</v>
      </c>
      <c r="M49" s="111" t="s">
        <v>272</v>
      </c>
      <c r="N49" s="25" t="s">
        <v>274</v>
      </c>
      <c r="O49" s="25" t="s">
        <v>275</v>
      </c>
      <c r="P49" s="25" t="s">
        <v>455</v>
      </c>
      <c r="Q49" s="25" t="s">
        <v>456</v>
      </c>
      <c r="R49" s="112" t="s">
        <v>272</v>
      </c>
      <c r="S49" s="60" t="s">
        <v>457</v>
      </c>
      <c r="T49" s="60" t="s">
        <v>279</v>
      </c>
      <c r="U49" s="118" t="s">
        <v>115</v>
      </c>
      <c r="V49" s="123" t="s">
        <v>280</v>
      </c>
    </row>
    <row r="50" spans="1:22" ht="96" x14ac:dyDescent="0.25">
      <c r="A50" s="14" t="s">
        <v>42</v>
      </c>
      <c r="B50" s="113" t="s">
        <v>18</v>
      </c>
      <c r="C50" s="114" t="s">
        <v>27</v>
      </c>
      <c r="D50" s="20" t="s">
        <v>369</v>
      </c>
      <c r="E50" s="20" t="s">
        <v>370</v>
      </c>
      <c r="F50" s="20" t="s">
        <v>371</v>
      </c>
      <c r="G50" s="20" t="s">
        <v>372</v>
      </c>
      <c r="H50" s="18" t="s">
        <v>272</v>
      </c>
      <c r="I50" s="18" t="s">
        <v>272</v>
      </c>
      <c r="J50" s="18" t="s">
        <v>272</v>
      </c>
      <c r="K50" s="22" t="s">
        <v>272</v>
      </c>
      <c r="L50" s="22" t="s">
        <v>272</v>
      </c>
      <c r="M50" s="111" t="s">
        <v>272</v>
      </c>
      <c r="N50" s="25" t="s">
        <v>374</v>
      </c>
      <c r="O50" s="25" t="s">
        <v>463</v>
      </c>
      <c r="P50" s="112" t="s">
        <v>272</v>
      </c>
      <c r="Q50" s="112" t="s">
        <v>272</v>
      </c>
      <c r="R50" s="112" t="s">
        <v>272</v>
      </c>
      <c r="S50" s="60" t="s">
        <v>464</v>
      </c>
      <c r="T50" s="60" t="s">
        <v>279</v>
      </c>
      <c r="U50" s="118" t="s">
        <v>119</v>
      </c>
      <c r="V50" s="123" t="s">
        <v>280</v>
      </c>
    </row>
    <row r="51" spans="1:22" ht="96" x14ac:dyDescent="0.25">
      <c r="A51" s="3" t="s">
        <v>53</v>
      </c>
      <c r="B51" s="113" t="s">
        <v>23</v>
      </c>
      <c r="C51" s="114" t="s">
        <v>36</v>
      </c>
      <c r="D51" s="18" t="s">
        <v>272</v>
      </c>
      <c r="E51" s="18" t="s">
        <v>272</v>
      </c>
      <c r="F51" s="18" t="s">
        <v>272</v>
      </c>
      <c r="G51" s="18" t="s">
        <v>272</v>
      </c>
      <c r="H51" s="18" t="s">
        <v>272</v>
      </c>
      <c r="I51" s="18" t="s">
        <v>272</v>
      </c>
      <c r="J51" s="18" t="s">
        <v>272</v>
      </c>
      <c r="K51" s="22" t="s">
        <v>272</v>
      </c>
      <c r="L51" s="22" t="s">
        <v>272</v>
      </c>
      <c r="M51" s="22" t="s">
        <v>272</v>
      </c>
      <c r="N51" s="112" t="s">
        <v>272</v>
      </c>
      <c r="O51" s="112" t="s">
        <v>272</v>
      </c>
      <c r="P51" s="112" t="s">
        <v>272</v>
      </c>
      <c r="Q51" s="112" t="s">
        <v>272</v>
      </c>
      <c r="R51" s="112" t="s">
        <v>272</v>
      </c>
      <c r="S51" s="60" t="s">
        <v>465</v>
      </c>
      <c r="T51" s="60" t="s">
        <v>394</v>
      </c>
      <c r="U51" s="118" t="s">
        <v>123</v>
      </c>
      <c r="V51" s="123" t="s">
        <v>280</v>
      </c>
    </row>
    <row r="52" spans="1:22" ht="108" x14ac:dyDescent="0.25">
      <c r="A52" s="3" t="s">
        <v>67</v>
      </c>
      <c r="B52" s="113" t="s">
        <v>23</v>
      </c>
      <c r="C52" s="114" t="s">
        <v>36</v>
      </c>
      <c r="D52" s="18" t="s">
        <v>272</v>
      </c>
      <c r="E52" s="18" t="s">
        <v>272</v>
      </c>
      <c r="F52" s="18" t="s">
        <v>272</v>
      </c>
      <c r="G52" s="18" t="s">
        <v>272</v>
      </c>
      <c r="H52" s="18" t="s">
        <v>272</v>
      </c>
      <c r="I52" s="18" t="s">
        <v>272</v>
      </c>
      <c r="J52" s="18" t="s">
        <v>272</v>
      </c>
      <c r="K52" s="22" t="s">
        <v>272</v>
      </c>
      <c r="L52" s="22" t="s">
        <v>272</v>
      </c>
      <c r="M52" s="22" t="s">
        <v>272</v>
      </c>
      <c r="N52" s="112" t="s">
        <v>272</v>
      </c>
      <c r="O52" s="112" t="s">
        <v>272</v>
      </c>
      <c r="P52" s="112" t="s">
        <v>272</v>
      </c>
      <c r="Q52" s="112" t="s">
        <v>272</v>
      </c>
      <c r="R52" s="112" t="s">
        <v>272</v>
      </c>
      <c r="S52" s="60" t="s">
        <v>466</v>
      </c>
      <c r="T52" s="60" t="s">
        <v>467</v>
      </c>
      <c r="U52" s="118" t="s">
        <v>123</v>
      </c>
      <c r="V52" s="123" t="s">
        <v>280</v>
      </c>
    </row>
    <row r="53" spans="1:22" ht="90" x14ac:dyDescent="0.25">
      <c r="A53" s="14" t="s">
        <v>63</v>
      </c>
      <c r="B53" s="113" t="s">
        <v>21</v>
      </c>
      <c r="C53" s="114" t="s">
        <v>32</v>
      </c>
      <c r="D53" s="20" t="s">
        <v>468</v>
      </c>
      <c r="E53" s="20" t="s">
        <v>469</v>
      </c>
      <c r="F53" s="18" t="s">
        <v>272</v>
      </c>
      <c r="G53" s="18" t="s">
        <v>272</v>
      </c>
      <c r="H53" s="18" t="s">
        <v>272</v>
      </c>
      <c r="I53" s="18" t="s">
        <v>272</v>
      </c>
      <c r="J53" s="20" t="s">
        <v>272</v>
      </c>
      <c r="K53" s="22" t="s">
        <v>316</v>
      </c>
      <c r="L53" s="111" t="s">
        <v>272</v>
      </c>
      <c r="M53" s="111" t="s">
        <v>272</v>
      </c>
      <c r="N53" s="25" t="s">
        <v>470</v>
      </c>
      <c r="O53" s="25" t="s">
        <v>471</v>
      </c>
      <c r="P53" s="25" t="s">
        <v>274</v>
      </c>
      <c r="Q53" s="25" t="s">
        <v>275</v>
      </c>
      <c r="R53" s="112" t="s">
        <v>272</v>
      </c>
      <c r="S53" s="60" t="s">
        <v>472</v>
      </c>
      <c r="T53" s="60" t="s">
        <v>279</v>
      </c>
      <c r="U53" s="118" t="s">
        <v>119</v>
      </c>
      <c r="V53" s="123" t="s">
        <v>280</v>
      </c>
    </row>
    <row r="54" spans="1:22" ht="90" x14ac:dyDescent="0.25">
      <c r="A54" s="1" t="s">
        <v>125</v>
      </c>
      <c r="B54" s="113" t="s">
        <v>20</v>
      </c>
      <c r="C54" s="114" t="s">
        <v>28</v>
      </c>
      <c r="D54" s="20" t="s">
        <v>269</v>
      </c>
      <c r="E54" s="20" t="s">
        <v>270</v>
      </c>
      <c r="F54" s="20" t="s">
        <v>473</v>
      </c>
      <c r="G54" s="20" t="s">
        <v>448</v>
      </c>
      <c r="H54" s="20" t="s">
        <v>315</v>
      </c>
      <c r="I54" s="18" t="s">
        <v>272</v>
      </c>
      <c r="J54" s="20" t="s">
        <v>272</v>
      </c>
      <c r="K54" s="22" t="s">
        <v>301</v>
      </c>
      <c r="L54" s="22" t="s">
        <v>316</v>
      </c>
      <c r="M54" s="111" t="s">
        <v>272</v>
      </c>
      <c r="N54" s="112" t="s">
        <v>272</v>
      </c>
      <c r="O54" s="112" t="s">
        <v>272</v>
      </c>
      <c r="P54" s="112" t="s">
        <v>272</v>
      </c>
      <c r="Q54" s="112" t="s">
        <v>272</v>
      </c>
      <c r="R54" s="112" t="s">
        <v>272</v>
      </c>
      <c r="S54" s="60" t="s">
        <v>474</v>
      </c>
      <c r="T54" s="60" t="s">
        <v>279</v>
      </c>
      <c r="U54" s="118" t="s">
        <v>115</v>
      </c>
      <c r="V54" s="123" t="s">
        <v>280</v>
      </c>
    </row>
    <row r="55" spans="1:22" ht="90" x14ac:dyDescent="0.25">
      <c r="A55" s="14" t="s">
        <v>126</v>
      </c>
      <c r="B55" s="113" t="s">
        <v>20</v>
      </c>
      <c r="C55" s="114" t="s">
        <v>29</v>
      </c>
      <c r="D55" s="20" t="s">
        <v>269</v>
      </c>
      <c r="E55" s="20" t="s">
        <v>270</v>
      </c>
      <c r="F55" s="20" t="s">
        <v>448</v>
      </c>
      <c r="G55" s="20" t="s">
        <v>315</v>
      </c>
      <c r="H55" s="18" t="s">
        <v>272</v>
      </c>
      <c r="I55" s="20" t="s">
        <v>272</v>
      </c>
      <c r="J55" s="20" t="s">
        <v>272</v>
      </c>
      <c r="K55" s="22" t="s">
        <v>301</v>
      </c>
      <c r="L55" s="22" t="s">
        <v>316</v>
      </c>
      <c r="M55" s="22" t="s">
        <v>272</v>
      </c>
      <c r="N55" s="112" t="s">
        <v>272</v>
      </c>
      <c r="O55" s="112" t="s">
        <v>272</v>
      </c>
      <c r="P55" s="112" t="s">
        <v>272</v>
      </c>
      <c r="Q55" s="112" t="s">
        <v>272</v>
      </c>
      <c r="R55" s="112" t="s">
        <v>272</v>
      </c>
      <c r="S55" s="60" t="s">
        <v>475</v>
      </c>
      <c r="T55" s="60" t="s">
        <v>279</v>
      </c>
      <c r="U55" s="118" t="s">
        <v>119</v>
      </c>
      <c r="V55" s="123" t="s">
        <v>280</v>
      </c>
    </row>
    <row r="56" spans="1:22" ht="96" x14ac:dyDescent="0.25">
      <c r="A56" s="1" t="s">
        <v>127</v>
      </c>
      <c r="B56" s="113" t="s">
        <v>20</v>
      </c>
      <c r="C56" s="114" t="s">
        <v>28</v>
      </c>
      <c r="D56" s="20" t="s">
        <v>269</v>
      </c>
      <c r="E56" s="20" t="s">
        <v>270</v>
      </c>
      <c r="F56" s="20" t="s">
        <v>448</v>
      </c>
      <c r="G56" s="20" t="s">
        <v>315</v>
      </c>
      <c r="H56" s="18" t="s">
        <v>272</v>
      </c>
      <c r="I56" s="18" t="s">
        <v>272</v>
      </c>
      <c r="J56" s="20" t="s">
        <v>272</v>
      </c>
      <c r="K56" s="22" t="s">
        <v>301</v>
      </c>
      <c r="L56" s="22" t="s">
        <v>316</v>
      </c>
      <c r="M56" s="22" t="s">
        <v>272</v>
      </c>
      <c r="N56" s="25" t="s">
        <v>277</v>
      </c>
      <c r="O56" s="112" t="s">
        <v>272</v>
      </c>
      <c r="P56" s="112" t="s">
        <v>272</v>
      </c>
      <c r="Q56" s="112" t="s">
        <v>272</v>
      </c>
      <c r="R56" s="112" t="s">
        <v>272</v>
      </c>
      <c r="S56" s="60" t="s">
        <v>476</v>
      </c>
      <c r="T56" s="60" t="s">
        <v>279</v>
      </c>
      <c r="U56" s="118" t="s">
        <v>115</v>
      </c>
      <c r="V56" s="123" t="s">
        <v>280</v>
      </c>
    </row>
    <row r="57" spans="1:22" ht="96" x14ac:dyDescent="0.25">
      <c r="A57" s="1" t="s">
        <v>129</v>
      </c>
      <c r="B57" s="113" t="s">
        <v>20</v>
      </c>
      <c r="C57" s="114" t="s">
        <v>28</v>
      </c>
      <c r="D57" s="20" t="s">
        <v>269</v>
      </c>
      <c r="E57" s="20" t="s">
        <v>270</v>
      </c>
      <c r="F57" s="20" t="s">
        <v>448</v>
      </c>
      <c r="G57" s="20" t="s">
        <v>315</v>
      </c>
      <c r="H57" s="18" t="s">
        <v>272</v>
      </c>
      <c r="I57" s="18" t="s">
        <v>272</v>
      </c>
      <c r="J57" s="20" t="s">
        <v>272</v>
      </c>
      <c r="K57" s="22" t="s">
        <v>301</v>
      </c>
      <c r="L57" s="22" t="s">
        <v>316</v>
      </c>
      <c r="M57" s="22" t="s">
        <v>272</v>
      </c>
      <c r="N57" s="25" t="s">
        <v>277</v>
      </c>
      <c r="O57" s="112" t="s">
        <v>272</v>
      </c>
      <c r="P57" s="112" t="s">
        <v>272</v>
      </c>
      <c r="Q57" s="112" t="s">
        <v>272</v>
      </c>
      <c r="R57" s="112" t="s">
        <v>272</v>
      </c>
      <c r="S57" s="60" t="s">
        <v>477</v>
      </c>
      <c r="T57" s="60" t="s">
        <v>279</v>
      </c>
      <c r="U57" s="118" t="s">
        <v>115</v>
      </c>
      <c r="V57" s="123" t="s">
        <v>280</v>
      </c>
    </row>
    <row r="58" spans="1:22" ht="132" x14ac:dyDescent="0.25">
      <c r="A58" s="3" t="s">
        <v>478</v>
      </c>
      <c r="B58" s="113" t="s">
        <v>23</v>
      </c>
      <c r="C58" s="114" t="s">
        <v>37</v>
      </c>
      <c r="D58" s="18" t="s">
        <v>272</v>
      </c>
      <c r="E58" s="18" t="s">
        <v>272</v>
      </c>
      <c r="F58" s="18" t="s">
        <v>272</v>
      </c>
      <c r="G58" s="18" t="s">
        <v>272</v>
      </c>
      <c r="H58" s="18" t="s">
        <v>272</v>
      </c>
      <c r="I58" s="18" t="s">
        <v>272</v>
      </c>
      <c r="J58" s="18" t="s">
        <v>272</v>
      </c>
      <c r="K58" s="22" t="s">
        <v>272</v>
      </c>
      <c r="L58" s="22" t="s">
        <v>272</v>
      </c>
      <c r="M58" s="22" t="s">
        <v>272</v>
      </c>
      <c r="N58" s="112" t="s">
        <v>272</v>
      </c>
      <c r="O58" s="112" t="s">
        <v>272</v>
      </c>
      <c r="P58" s="112" t="s">
        <v>272</v>
      </c>
      <c r="Q58" s="112" t="s">
        <v>272</v>
      </c>
      <c r="R58" s="112" t="s">
        <v>272</v>
      </c>
      <c r="S58" s="60" t="s">
        <v>479</v>
      </c>
      <c r="T58" s="60" t="s">
        <v>480</v>
      </c>
      <c r="U58" s="118" t="s">
        <v>123</v>
      </c>
      <c r="V58" s="123" t="s">
        <v>280</v>
      </c>
    </row>
    <row r="59" spans="1:22" ht="84" x14ac:dyDescent="0.25">
      <c r="A59" s="3" t="s">
        <v>481</v>
      </c>
      <c r="B59" s="113" t="s">
        <v>23</v>
      </c>
      <c r="C59" s="114" t="s">
        <v>35</v>
      </c>
      <c r="D59" s="18" t="s">
        <v>272</v>
      </c>
      <c r="E59" s="18" t="s">
        <v>272</v>
      </c>
      <c r="F59" s="18" t="s">
        <v>272</v>
      </c>
      <c r="G59" s="18" t="s">
        <v>272</v>
      </c>
      <c r="H59" s="18" t="s">
        <v>272</v>
      </c>
      <c r="I59" s="18" t="s">
        <v>272</v>
      </c>
      <c r="J59" s="18" t="s">
        <v>272</v>
      </c>
      <c r="K59" s="22" t="s">
        <v>272</v>
      </c>
      <c r="L59" s="22" t="s">
        <v>272</v>
      </c>
      <c r="M59" s="22" t="s">
        <v>272</v>
      </c>
      <c r="N59" s="112" t="s">
        <v>272</v>
      </c>
      <c r="O59" s="112" t="s">
        <v>272</v>
      </c>
      <c r="P59" s="112" t="s">
        <v>272</v>
      </c>
      <c r="Q59" s="112" t="s">
        <v>272</v>
      </c>
      <c r="R59" s="112" t="s">
        <v>272</v>
      </c>
      <c r="S59" s="60" t="s">
        <v>482</v>
      </c>
      <c r="T59" s="60" t="s">
        <v>394</v>
      </c>
      <c r="U59" s="118" t="s">
        <v>123</v>
      </c>
      <c r="V59" s="123" t="s">
        <v>291</v>
      </c>
    </row>
    <row r="60" spans="1:22" ht="96" x14ac:dyDescent="0.25">
      <c r="A60" s="14" t="s">
        <v>76</v>
      </c>
      <c r="B60" s="113" t="s">
        <v>22</v>
      </c>
      <c r="C60" s="114" t="s">
        <v>22</v>
      </c>
      <c r="D60" s="20" t="s">
        <v>293</v>
      </c>
      <c r="E60" s="20" t="s">
        <v>336</v>
      </c>
      <c r="F60" s="20" t="s">
        <v>316</v>
      </c>
      <c r="G60" s="115" t="s">
        <v>483</v>
      </c>
      <c r="H60" s="18" t="s">
        <v>272</v>
      </c>
      <c r="I60" s="18" t="s">
        <v>272</v>
      </c>
      <c r="J60" s="18" t="s">
        <v>272</v>
      </c>
      <c r="K60" s="111" t="s">
        <v>272</v>
      </c>
      <c r="L60" s="111" t="s">
        <v>272</v>
      </c>
      <c r="M60" s="111" t="s">
        <v>272</v>
      </c>
      <c r="N60" s="112" t="s">
        <v>272</v>
      </c>
      <c r="O60" s="112" t="s">
        <v>272</v>
      </c>
      <c r="P60" s="112" t="s">
        <v>272</v>
      </c>
      <c r="Q60" s="112" t="s">
        <v>272</v>
      </c>
      <c r="R60" s="112" t="s">
        <v>272</v>
      </c>
      <c r="S60" s="60" t="s">
        <v>484</v>
      </c>
      <c r="T60" s="60" t="s">
        <v>485</v>
      </c>
      <c r="U60" s="118" t="s">
        <v>119</v>
      </c>
      <c r="V60" s="123" t="s">
        <v>280</v>
      </c>
    </row>
    <row r="61" spans="1:22" ht="108" x14ac:dyDescent="0.25">
      <c r="A61" s="3" t="s">
        <v>486</v>
      </c>
      <c r="B61" s="113" t="s">
        <v>23</v>
      </c>
      <c r="C61" s="114" t="s">
        <v>36</v>
      </c>
      <c r="D61" s="18" t="s">
        <v>272</v>
      </c>
      <c r="E61" s="18" t="s">
        <v>272</v>
      </c>
      <c r="F61" s="18" t="s">
        <v>272</v>
      </c>
      <c r="G61" s="18" t="s">
        <v>272</v>
      </c>
      <c r="H61" s="18" t="s">
        <v>272</v>
      </c>
      <c r="I61" s="18" t="s">
        <v>272</v>
      </c>
      <c r="J61" s="18" t="s">
        <v>272</v>
      </c>
      <c r="K61" s="22" t="s">
        <v>272</v>
      </c>
      <c r="L61" s="22" t="s">
        <v>272</v>
      </c>
      <c r="M61" s="22" t="s">
        <v>272</v>
      </c>
      <c r="N61" s="112" t="s">
        <v>272</v>
      </c>
      <c r="O61" s="112" t="s">
        <v>272</v>
      </c>
      <c r="P61" s="112" t="s">
        <v>272</v>
      </c>
      <c r="Q61" s="112" t="s">
        <v>272</v>
      </c>
      <c r="R61" s="112" t="s">
        <v>272</v>
      </c>
      <c r="S61" s="60" t="s">
        <v>487</v>
      </c>
      <c r="T61" s="60" t="s">
        <v>394</v>
      </c>
      <c r="U61" s="118" t="s">
        <v>123</v>
      </c>
      <c r="V61" s="123" t="s">
        <v>280</v>
      </c>
    </row>
    <row r="62" spans="1:22" ht="105" x14ac:dyDescent="0.25">
      <c r="A62" s="1" t="s">
        <v>48</v>
      </c>
      <c r="B62" s="113" t="s">
        <v>21</v>
      </c>
      <c r="C62" s="114" t="s">
        <v>32</v>
      </c>
      <c r="D62" s="20" t="s">
        <v>269</v>
      </c>
      <c r="E62" s="20" t="s">
        <v>270</v>
      </c>
      <c r="F62" s="20" t="s">
        <v>488</v>
      </c>
      <c r="G62" s="18" t="s">
        <v>272</v>
      </c>
      <c r="H62" s="18" t="s">
        <v>272</v>
      </c>
      <c r="I62" s="18" t="s">
        <v>272</v>
      </c>
      <c r="J62" s="20" t="s">
        <v>272</v>
      </c>
      <c r="K62" s="22" t="s">
        <v>272</v>
      </c>
      <c r="L62" s="111" t="s">
        <v>272</v>
      </c>
      <c r="M62" s="111" t="s">
        <v>272</v>
      </c>
      <c r="N62" s="25" t="s">
        <v>274</v>
      </c>
      <c r="O62" s="25" t="s">
        <v>275</v>
      </c>
      <c r="P62" s="25" t="s">
        <v>276</v>
      </c>
      <c r="Q62" s="112" t="s">
        <v>272</v>
      </c>
      <c r="R62" s="112" t="s">
        <v>272</v>
      </c>
      <c r="S62" s="60" t="s">
        <v>489</v>
      </c>
      <c r="T62" s="60" t="s">
        <v>279</v>
      </c>
      <c r="U62" s="118" t="s">
        <v>115</v>
      </c>
      <c r="V62" s="123" t="s">
        <v>280</v>
      </c>
    </row>
    <row r="63" spans="1:22" ht="96" x14ac:dyDescent="0.25">
      <c r="A63" s="1" t="s">
        <v>106</v>
      </c>
      <c r="B63" s="113" t="s">
        <v>20</v>
      </c>
      <c r="C63" s="114" t="s">
        <v>28</v>
      </c>
      <c r="D63" s="20" t="s">
        <v>395</v>
      </c>
      <c r="E63" s="20" t="s">
        <v>269</v>
      </c>
      <c r="F63" s="20" t="s">
        <v>313</v>
      </c>
      <c r="G63" s="20" t="s">
        <v>396</v>
      </c>
      <c r="H63" s="20" t="s">
        <v>271</v>
      </c>
      <c r="I63" s="20" t="s">
        <v>272</v>
      </c>
      <c r="J63" s="20" t="s">
        <v>272</v>
      </c>
      <c r="K63" s="22" t="s">
        <v>301</v>
      </c>
      <c r="L63" s="111" t="s">
        <v>272</v>
      </c>
      <c r="M63" s="111" t="s">
        <v>272</v>
      </c>
      <c r="N63" s="25" t="s">
        <v>274</v>
      </c>
      <c r="O63" s="25" t="s">
        <v>275</v>
      </c>
      <c r="P63" s="25" t="s">
        <v>490</v>
      </c>
      <c r="Q63" s="25" t="s">
        <v>277</v>
      </c>
      <c r="R63" s="25" t="s">
        <v>374</v>
      </c>
      <c r="S63" s="60" t="s">
        <v>491</v>
      </c>
      <c r="T63" s="60" t="s">
        <v>279</v>
      </c>
      <c r="U63" s="118" t="s">
        <v>115</v>
      </c>
      <c r="V63" s="123" t="s">
        <v>280</v>
      </c>
    </row>
    <row r="64" spans="1:22" ht="90" x14ac:dyDescent="0.25">
      <c r="A64" s="1" t="s">
        <v>109</v>
      </c>
      <c r="B64" s="113" t="s">
        <v>20</v>
      </c>
      <c r="C64" s="114" t="s">
        <v>28</v>
      </c>
      <c r="D64" s="20" t="s">
        <v>395</v>
      </c>
      <c r="E64" s="20" t="s">
        <v>269</v>
      </c>
      <c r="F64" s="20" t="s">
        <v>313</v>
      </c>
      <c r="G64" s="20" t="s">
        <v>396</v>
      </c>
      <c r="H64" s="20" t="s">
        <v>271</v>
      </c>
      <c r="I64" s="18" t="s">
        <v>272</v>
      </c>
      <c r="J64" s="20" t="s">
        <v>272</v>
      </c>
      <c r="K64" s="22" t="s">
        <v>301</v>
      </c>
      <c r="L64" s="111" t="s">
        <v>272</v>
      </c>
      <c r="M64" s="111" t="s">
        <v>272</v>
      </c>
      <c r="N64" s="25" t="s">
        <v>274</v>
      </c>
      <c r="O64" s="25" t="s">
        <v>275</v>
      </c>
      <c r="P64" s="25" t="s">
        <v>437</v>
      </c>
      <c r="Q64" s="25" t="s">
        <v>277</v>
      </c>
      <c r="R64" s="25" t="s">
        <v>374</v>
      </c>
      <c r="S64" s="60" t="s">
        <v>492</v>
      </c>
      <c r="T64" s="60" t="s">
        <v>279</v>
      </c>
      <c r="U64" s="118" t="s">
        <v>115</v>
      </c>
      <c r="V64" s="123" t="s">
        <v>280</v>
      </c>
    </row>
    <row r="65" spans="1:22" ht="96" x14ac:dyDescent="0.25">
      <c r="A65" s="14" t="s">
        <v>41</v>
      </c>
      <c r="B65" s="113" t="s">
        <v>18</v>
      </c>
      <c r="C65" s="114" t="s">
        <v>26</v>
      </c>
      <c r="D65" s="20" t="s">
        <v>493</v>
      </c>
      <c r="E65" s="20" t="s">
        <v>494</v>
      </c>
      <c r="F65" s="20" t="s">
        <v>495</v>
      </c>
      <c r="G65" s="20" t="s">
        <v>496</v>
      </c>
      <c r="H65" s="20" t="s">
        <v>497</v>
      </c>
      <c r="I65" s="20" t="s">
        <v>498</v>
      </c>
      <c r="J65" s="18" t="s">
        <v>272</v>
      </c>
      <c r="K65" s="22" t="s">
        <v>499</v>
      </c>
      <c r="L65" s="22" t="s">
        <v>500</v>
      </c>
      <c r="M65" s="111" t="s">
        <v>272</v>
      </c>
      <c r="N65" s="25" t="s">
        <v>374</v>
      </c>
      <c r="O65" s="112" t="s">
        <v>272</v>
      </c>
      <c r="P65" s="112" t="s">
        <v>272</v>
      </c>
      <c r="Q65" s="112" t="s">
        <v>272</v>
      </c>
      <c r="R65" s="112" t="s">
        <v>272</v>
      </c>
      <c r="S65" s="60" t="s">
        <v>501</v>
      </c>
      <c r="T65" s="60" t="s">
        <v>502</v>
      </c>
      <c r="U65" s="118" t="s">
        <v>119</v>
      </c>
      <c r="V65" s="124" t="s">
        <v>280</v>
      </c>
    </row>
    <row r="66" spans="1:22" ht="96" x14ac:dyDescent="0.25">
      <c r="A66" s="14" t="s">
        <v>57</v>
      </c>
      <c r="B66" s="113" t="s">
        <v>18</v>
      </c>
      <c r="C66" s="114" t="s">
        <v>26</v>
      </c>
      <c r="D66" s="20" t="s">
        <v>493</v>
      </c>
      <c r="E66" s="20" t="s">
        <v>494</v>
      </c>
      <c r="F66" s="20" t="s">
        <v>495</v>
      </c>
      <c r="G66" s="20" t="s">
        <v>496</v>
      </c>
      <c r="H66" s="20" t="s">
        <v>497</v>
      </c>
      <c r="I66" s="20" t="s">
        <v>500</v>
      </c>
      <c r="J66" s="20" t="s">
        <v>503</v>
      </c>
      <c r="K66" s="22" t="s">
        <v>504</v>
      </c>
      <c r="L66" s="111" t="s">
        <v>272</v>
      </c>
      <c r="M66" s="111" t="s">
        <v>272</v>
      </c>
      <c r="N66" s="25" t="s">
        <v>374</v>
      </c>
      <c r="O66" s="112" t="s">
        <v>272</v>
      </c>
      <c r="P66" s="112" t="s">
        <v>272</v>
      </c>
      <c r="Q66" s="112" t="s">
        <v>272</v>
      </c>
      <c r="R66" s="112" t="s">
        <v>272</v>
      </c>
      <c r="S66" s="60" t="s">
        <v>505</v>
      </c>
      <c r="T66" s="60" t="s">
        <v>506</v>
      </c>
      <c r="U66" s="118" t="s">
        <v>119</v>
      </c>
      <c r="V66" s="123" t="s">
        <v>280</v>
      </c>
    </row>
    <row r="67" spans="1:22" ht="120" x14ac:dyDescent="0.25">
      <c r="A67" s="14" t="s">
        <v>709</v>
      </c>
      <c r="B67" s="113" t="s">
        <v>18</v>
      </c>
      <c r="C67" s="114" t="s">
        <v>26</v>
      </c>
      <c r="D67" s="20" t="s">
        <v>493</v>
      </c>
      <c r="E67" s="20" t="s">
        <v>495</v>
      </c>
      <c r="F67" s="20" t="s">
        <v>496</v>
      </c>
      <c r="G67" s="20" t="s">
        <v>497</v>
      </c>
      <c r="H67" s="20" t="s">
        <v>500</v>
      </c>
      <c r="I67" s="18" t="s">
        <v>272</v>
      </c>
      <c r="J67" s="18" t="s">
        <v>272</v>
      </c>
      <c r="K67" s="22" t="s">
        <v>301</v>
      </c>
      <c r="L67" s="111" t="s">
        <v>711</v>
      </c>
      <c r="M67" s="111" t="s">
        <v>272</v>
      </c>
      <c r="N67" s="25" t="s">
        <v>715</v>
      </c>
      <c r="O67" s="112" t="s">
        <v>272</v>
      </c>
      <c r="P67" s="112" t="s">
        <v>272</v>
      </c>
      <c r="Q67" s="112" t="s">
        <v>272</v>
      </c>
      <c r="R67" s="112" t="s">
        <v>272</v>
      </c>
      <c r="S67" s="60" t="s">
        <v>712</v>
      </c>
      <c r="T67" s="60" t="s">
        <v>714</v>
      </c>
      <c r="U67" s="118" t="s">
        <v>119</v>
      </c>
      <c r="V67" s="123" t="s">
        <v>280</v>
      </c>
    </row>
    <row r="68" spans="1:22" ht="108" x14ac:dyDescent="0.25">
      <c r="A68" s="1" t="s">
        <v>131</v>
      </c>
      <c r="B68" s="113" t="s">
        <v>20</v>
      </c>
      <c r="C68" s="114" t="s">
        <v>28</v>
      </c>
      <c r="D68" s="20" t="s">
        <v>269</v>
      </c>
      <c r="E68" s="20" t="s">
        <v>270</v>
      </c>
      <c r="F68" s="20" t="s">
        <v>448</v>
      </c>
      <c r="G68" s="20" t="s">
        <v>315</v>
      </c>
      <c r="H68" s="18" t="s">
        <v>272</v>
      </c>
      <c r="I68" s="18" t="s">
        <v>272</v>
      </c>
      <c r="J68" s="20" t="s">
        <v>272</v>
      </c>
      <c r="K68" s="22" t="s">
        <v>301</v>
      </c>
      <c r="L68" s="22" t="s">
        <v>316</v>
      </c>
      <c r="M68" s="22" t="s">
        <v>272</v>
      </c>
      <c r="N68" s="25" t="s">
        <v>277</v>
      </c>
      <c r="O68" s="112" t="s">
        <v>272</v>
      </c>
      <c r="P68" s="112" t="s">
        <v>272</v>
      </c>
      <c r="Q68" s="112" t="s">
        <v>272</v>
      </c>
      <c r="R68" s="112" t="s">
        <v>272</v>
      </c>
      <c r="S68" s="60" t="s">
        <v>507</v>
      </c>
      <c r="T68" s="60" t="s">
        <v>279</v>
      </c>
      <c r="U68" s="118" t="s">
        <v>115</v>
      </c>
      <c r="V68" s="123" t="s">
        <v>280</v>
      </c>
    </row>
    <row r="69" spans="1:22" ht="72" x14ac:dyDescent="0.25">
      <c r="A69" s="3" t="s">
        <v>89</v>
      </c>
      <c r="B69" s="113" t="s">
        <v>23</v>
      </c>
      <c r="C69" s="114" t="s">
        <v>37</v>
      </c>
      <c r="D69" s="18" t="s">
        <v>272</v>
      </c>
      <c r="E69" s="18" t="s">
        <v>272</v>
      </c>
      <c r="F69" s="18" t="s">
        <v>272</v>
      </c>
      <c r="G69" s="18" t="s">
        <v>272</v>
      </c>
      <c r="H69" s="18" t="s">
        <v>272</v>
      </c>
      <c r="I69" s="18" t="s">
        <v>272</v>
      </c>
      <c r="J69" s="18" t="s">
        <v>272</v>
      </c>
      <c r="K69" s="22" t="s">
        <v>272</v>
      </c>
      <c r="L69" s="22" t="s">
        <v>272</v>
      </c>
      <c r="M69" s="22" t="s">
        <v>272</v>
      </c>
      <c r="N69" s="112" t="s">
        <v>272</v>
      </c>
      <c r="O69" s="112" t="s">
        <v>272</v>
      </c>
      <c r="P69" s="112" t="s">
        <v>272</v>
      </c>
      <c r="Q69" s="112" t="s">
        <v>272</v>
      </c>
      <c r="R69" s="112" t="s">
        <v>272</v>
      </c>
      <c r="S69" s="60" t="s">
        <v>508</v>
      </c>
      <c r="T69" s="60" t="s">
        <v>394</v>
      </c>
      <c r="U69" s="118" t="s">
        <v>123</v>
      </c>
      <c r="V69" s="123" t="s">
        <v>280</v>
      </c>
    </row>
    <row r="70" spans="1:22" ht="120" x14ac:dyDescent="0.25">
      <c r="A70" s="1" t="s">
        <v>5</v>
      </c>
      <c r="B70" s="113" t="s">
        <v>20</v>
      </c>
      <c r="C70" s="114" t="s">
        <v>28</v>
      </c>
      <c r="D70" s="20" t="s">
        <v>269</v>
      </c>
      <c r="E70" s="20" t="s">
        <v>270</v>
      </c>
      <c r="F70" s="20" t="s">
        <v>378</v>
      </c>
      <c r="G70" s="20" t="s">
        <v>316</v>
      </c>
      <c r="H70" s="20" t="s">
        <v>340</v>
      </c>
      <c r="I70" s="20" t="s">
        <v>452</v>
      </c>
      <c r="J70" s="20" t="s">
        <v>272</v>
      </c>
      <c r="K70" s="22" t="s">
        <v>336</v>
      </c>
      <c r="L70" s="111" t="s">
        <v>272</v>
      </c>
      <c r="M70" s="111" t="s">
        <v>272</v>
      </c>
      <c r="N70" s="25" t="s">
        <v>275</v>
      </c>
      <c r="O70" s="112" t="s">
        <v>272</v>
      </c>
      <c r="P70" s="112" t="s">
        <v>272</v>
      </c>
      <c r="Q70" s="112" t="s">
        <v>272</v>
      </c>
      <c r="R70" s="112" t="s">
        <v>272</v>
      </c>
      <c r="S70" s="60" t="s">
        <v>509</v>
      </c>
      <c r="T70" s="60" t="s">
        <v>279</v>
      </c>
      <c r="U70" s="118" t="s">
        <v>115</v>
      </c>
      <c r="V70" s="123" t="s">
        <v>280</v>
      </c>
    </row>
    <row r="71" spans="1:22" ht="105" x14ac:dyDescent="0.25">
      <c r="A71" s="14" t="s">
        <v>510</v>
      </c>
      <c r="B71" s="113" t="s">
        <v>20</v>
      </c>
      <c r="C71" s="114" t="s">
        <v>31</v>
      </c>
      <c r="D71" s="20" t="s">
        <v>385</v>
      </c>
      <c r="E71" s="20" t="s">
        <v>386</v>
      </c>
      <c r="F71" s="18" t="s">
        <v>272</v>
      </c>
      <c r="G71" s="18" t="s">
        <v>272</v>
      </c>
      <c r="H71" s="18" t="s">
        <v>272</v>
      </c>
      <c r="I71" s="18" t="s">
        <v>272</v>
      </c>
      <c r="J71" s="20" t="s">
        <v>272</v>
      </c>
      <c r="K71" s="22" t="s">
        <v>272</v>
      </c>
      <c r="L71" s="22" t="s">
        <v>272</v>
      </c>
      <c r="M71" s="22" t="s">
        <v>272</v>
      </c>
      <c r="N71" s="25" t="s">
        <v>387</v>
      </c>
      <c r="O71" s="25" t="s">
        <v>388</v>
      </c>
      <c r="P71" s="25" t="s">
        <v>389</v>
      </c>
      <c r="Q71" s="26" t="s">
        <v>390</v>
      </c>
      <c r="R71" s="112" t="s">
        <v>272</v>
      </c>
      <c r="S71" s="60" t="s">
        <v>511</v>
      </c>
      <c r="T71" s="60" t="s">
        <v>279</v>
      </c>
      <c r="U71" s="118" t="s">
        <v>119</v>
      </c>
      <c r="V71" s="123" t="s">
        <v>291</v>
      </c>
    </row>
    <row r="72" spans="1:22" ht="120" x14ac:dyDescent="0.25">
      <c r="A72" s="14" t="s">
        <v>136</v>
      </c>
      <c r="B72" s="113" t="s">
        <v>20</v>
      </c>
      <c r="C72" s="114" t="s">
        <v>28</v>
      </c>
      <c r="D72" s="20" t="s">
        <v>269</v>
      </c>
      <c r="E72" s="20" t="s">
        <v>270</v>
      </c>
      <c r="F72" s="20" t="s">
        <v>308</v>
      </c>
      <c r="G72" s="20" t="s">
        <v>271</v>
      </c>
      <c r="H72" s="20" t="s">
        <v>272</v>
      </c>
      <c r="I72" s="20" t="s">
        <v>272</v>
      </c>
      <c r="J72" s="20" t="s">
        <v>272</v>
      </c>
      <c r="K72" s="22" t="s">
        <v>301</v>
      </c>
      <c r="L72" s="111" t="s">
        <v>272</v>
      </c>
      <c r="M72" s="111" t="s">
        <v>272</v>
      </c>
      <c r="N72" s="25" t="s">
        <v>274</v>
      </c>
      <c r="O72" s="25" t="s">
        <v>275</v>
      </c>
      <c r="P72" s="25"/>
      <c r="Q72" s="25"/>
      <c r="R72" s="25"/>
      <c r="S72" s="60" t="s">
        <v>512</v>
      </c>
      <c r="T72" s="60" t="s">
        <v>513</v>
      </c>
      <c r="U72" s="118" t="s">
        <v>119</v>
      </c>
      <c r="V72" s="123" t="s">
        <v>280</v>
      </c>
    </row>
    <row r="73" spans="1:22" ht="90" x14ac:dyDescent="0.25">
      <c r="A73" s="14" t="s">
        <v>135</v>
      </c>
      <c r="B73" s="113" t="s">
        <v>20</v>
      </c>
      <c r="C73" s="114" t="s">
        <v>28</v>
      </c>
      <c r="D73" s="20" t="s">
        <v>395</v>
      </c>
      <c r="E73" s="20" t="s">
        <v>269</v>
      </c>
      <c r="F73" s="20" t="s">
        <v>313</v>
      </c>
      <c r="G73" s="20" t="s">
        <v>308</v>
      </c>
      <c r="H73" s="20" t="s">
        <v>271</v>
      </c>
      <c r="I73" s="20" t="s">
        <v>396</v>
      </c>
      <c r="J73" s="20" t="s">
        <v>514</v>
      </c>
      <c r="K73" s="22" t="s">
        <v>301</v>
      </c>
      <c r="L73" s="111" t="s">
        <v>272</v>
      </c>
      <c r="M73" s="111" t="s">
        <v>272</v>
      </c>
      <c r="N73" s="25" t="s">
        <v>274</v>
      </c>
      <c r="O73" s="25" t="s">
        <v>275</v>
      </c>
      <c r="P73" s="25" t="s">
        <v>515</v>
      </c>
      <c r="Q73" s="25" t="s">
        <v>277</v>
      </c>
      <c r="R73" s="25" t="s">
        <v>374</v>
      </c>
      <c r="S73" s="60" t="s">
        <v>516</v>
      </c>
      <c r="T73" s="60" t="s">
        <v>279</v>
      </c>
      <c r="U73" s="118" t="s">
        <v>119</v>
      </c>
      <c r="V73" s="123" t="s">
        <v>280</v>
      </c>
    </row>
    <row r="74" spans="1:22" ht="90" x14ac:dyDescent="0.25">
      <c r="A74" s="1" t="s">
        <v>56</v>
      </c>
      <c r="B74" s="113" t="s">
        <v>18</v>
      </c>
      <c r="C74" s="114" t="s">
        <v>25</v>
      </c>
      <c r="D74" s="20" t="s">
        <v>369</v>
      </c>
      <c r="E74" s="20" t="s">
        <v>370</v>
      </c>
      <c r="F74" s="20" t="s">
        <v>371</v>
      </c>
      <c r="G74" s="20" t="s">
        <v>372</v>
      </c>
      <c r="H74" s="20" t="s">
        <v>517</v>
      </c>
      <c r="I74" s="18" t="s">
        <v>272</v>
      </c>
      <c r="J74" s="18" t="s">
        <v>272</v>
      </c>
      <c r="K74" s="22" t="s">
        <v>272</v>
      </c>
      <c r="L74" s="22" t="s">
        <v>272</v>
      </c>
      <c r="M74" s="111" t="s">
        <v>272</v>
      </c>
      <c r="N74" s="112" t="s">
        <v>272</v>
      </c>
      <c r="O74" s="112" t="s">
        <v>272</v>
      </c>
      <c r="P74" s="112" t="s">
        <v>272</v>
      </c>
      <c r="Q74" s="112" t="s">
        <v>272</v>
      </c>
      <c r="R74" s="112" t="s">
        <v>272</v>
      </c>
      <c r="S74" s="60" t="s">
        <v>518</v>
      </c>
      <c r="T74" s="60" t="s">
        <v>279</v>
      </c>
      <c r="U74" s="118" t="s">
        <v>115</v>
      </c>
      <c r="V74" s="123" t="s">
        <v>280</v>
      </c>
    </row>
    <row r="75" spans="1:22" ht="48" x14ac:dyDescent="0.25">
      <c r="A75" s="3" t="s">
        <v>519</v>
      </c>
      <c r="B75" s="113" t="s">
        <v>23</v>
      </c>
      <c r="C75" s="114" t="s">
        <v>38</v>
      </c>
      <c r="D75" s="18" t="s">
        <v>272</v>
      </c>
      <c r="E75" s="18" t="s">
        <v>272</v>
      </c>
      <c r="F75" s="18" t="s">
        <v>272</v>
      </c>
      <c r="G75" s="18" t="s">
        <v>272</v>
      </c>
      <c r="H75" s="18" t="s">
        <v>272</v>
      </c>
      <c r="I75" s="18" t="s">
        <v>272</v>
      </c>
      <c r="J75" s="18" t="s">
        <v>272</v>
      </c>
      <c r="K75" s="22" t="s">
        <v>272</v>
      </c>
      <c r="L75" s="22" t="s">
        <v>272</v>
      </c>
      <c r="M75" s="22" t="s">
        <v>272</v>
      </c>
      <c r="N75" s="112" t="s">
        <v>272</v>
      </c>
      <c r="O75" s="112" t="s">
        <v>272</v>
      </c>
      <c r="P75" s="112" t="s">
        <v>272</v>
      </c>
      <c r="Q75" s="112" t="s">
        <v>272</v>
      </c>
      <c r="R75" s="112" t="s">
        <v>272</v>
      </c>
      <c r="S75" s="60" t="s">
        <v>520</v>
      </c>
      <c r="T75" s="60" t="s">
        <v>394</v>
      </c>
      <c r="U75" s="118" t="s">
        <v>123</v>
      </c>
      <c r="V75" s="123" t="s">
        <v>291</v>
      </c>
    </row>
    <row r="76" spans="1:22" ht="48" x14ac:dyDescent="0.25">
      <c r="A76" s="3" t="s">
        <v>521</v>
      </c>
      <c r="B76" s="113" t="s">
        <v>23</v>
      </c>
      <c r="C76" s="114" t="s">
        <v>38</v>
      </c>
      <c r="D76" s="18" t="s">
        <v>272</v>
      </c>
      <c r="E76" s="18" t="s">
        <v>272</v>
      </c>
      <c r="F76" s="18" t="s">
        <v>272</v>
      </c>
      <c r="G76" s="18" t="s">
        <v>272</v>
      </c>
      <c r="H76" s="18" t="s">
        <v>272</v>
      </c>
      <c r="I76" s="18" t="s">
        <v>272</v>
      </c>
      <c r="J76" s="18" t="s">
        <v>272</v>
      </c>
      <c r="K76" s="22" t="s">
        <v>272</v>
      </c>
      <c r="L76" s="22" t="s">
        <v>272</v>
      </c>
      <c r="M76" s="22" t="s">
        <v>272</v>
      </c>
      <c r="N76" s="112" t="s">
        <v>272</v>
      </c>
      <c r="O76" s="112" t="s">
        <v>272</v>
      </c>
      <c r="P76" s="112" t="s">
        <v>272</v>
      </c>
      <c r="Q76" s="112" t="s">
        <v>272</v>
      </c>
      <c r="R76" s="112" t="s">
        <v>272</v>
      </c>
      <c r="S76" s="60" t="s">
        <v>522</v>
      </c>
      <c r="T76" s="60" t="s">
        <v>394</v>
      </c>
      <c r="U76" s="118" t="s">
        <v>123</v>
      </c>
      <c r="V76" s="123" t="s">
        <v>291</v>
      </c>
    </row>
    <row r="77" spans="1:22" ht="108" x14ac:dyDescent="0.25">
      <c r="A77" s="3" t="s">
        <v>97</v>
      </c>
      <c r="B77" s="113" t="s">
        <v>23</v>
      </c>
      <c r="C77" s="114" t="s">
        <v>37</v>
      </c>
      <c r="D77" s="18" t="s">
        <v>272</v>
      </c>
      <c r="E77" s="18" t="s">
        <v>272</v>
      </c>
      <c r="F77" s="18" t="s">
        <v>272</v>
      </c>
      <c r="G77" s="18" t="s">
        <v>272</v>
      </c>
      <c r="H77" s="18" t="s">
        <v>272</v>
      </c>
      <c r="I77" s="18" t="s">
        <v>272</v>
      </c>
      <c r="J77" s="18" t="s">
        <v>272</v>
      </c>
      <c r="K77" s="22" t="s">
        <v>272</v>
      </c>
      <c r="L77" s="22" t="s">
        <v>272</v>
      </c>
      <c r="M77" s="22" t="s">
        <v>272</v>
      </c>
      <c r="N77" s="112" t="s">
        <v>272</v>
      </c>
      <c r="O77" s="112" t="s">
        <v>272</v>
      </c>
      <c r="P77" s="112" t="s">
        <v>272</v>
      </c>
      <c r="Q77" s="112" t="s">
        <v>272</v>
      </c>
      <c r="R77" s="112" t="s">
        <v>272</v>
      </c>
      <c r="S77" s="60" t="s">
        <v>523</v>
      </c>
      <c r="T77" s="60" t="s">
        <v>524</v>
      </c>
      <c r="U77" s="118" t="s">
        <v>123</v>
      </c>
      <c r="V77" s="123" t="s">
        <v>280</v>
      </c>
    </row>
    <row r="78" spans="1:22" ht="165" x14ac:dyDescent="0.25">
      <c r="A78" s="14" t="s">
        <v>130</v>
      </c>
      <c r="B78" s="113" t="s">
        <v>20</v>
      </c>
      <c r="C78" s="114" t="s">
        <v>29</v>
      </c>
      <c r="D78" s="20" t="s">
        <v>293</v>
      </c>
      <c r="E78" s="20" t="s">
        <v>270</v>
      </c>
      <c r="F78" s="20" t="s">
        <v>316</v>
      </c>
      <c r="G78" s="20" t="s">
        <v>336</v>
      </c>
      <c r="H78" s="18" t="s">
        <v>272</v>
      </c>
      <c r="I78" s="18" t="s">
        <v>272</v>
      </c>
      <c r="J78" s="20" t="s">
        <v>272</v>
      </c>
      <c r="K78" s="22" t="s">
        <v>345</v>
      </c>
      <c r="L78" s="111" t="s">
        <v>272</v>
      </c>
      <c r="M78" s="111" t="s">
        <v>272</v>
      </c>
      <c r="N78" s="25" t="s">
        <v>274</v>
      </c>
      <c r="O78" s="25" t="s">
        <v>275</v>
      </c>
      <c r="P78" s="25" t="s">
        <v>357</v>
      </c>
      <c r="Q78" s="26" t="s">
        <v>525</v>
      </c>
      <c r="R78" s="112" t="s">
        <v>272</v>
      </c>
      <c r="S78" s="60" t="s">
        <v>526</v>
      </c>
      <c r="T78" s="60" t="s">
        <v>527</v>
      </c>
      <c r="U78" s="118" t="s">
        <v>119</v>
      </c>
      <c r="V78" s="123" t="s">
        <v>280</v>
      </c>
    </row>
    <row r="79" spans="1:22" ht="90" x14ac:dyDescent="0.25">
      <c r="A79" s="1" t="s">
        <v>45</v>
      </c>
      <c r="B79" s="113" t="s">
        <v>20</v>
      </c>
      <c r="C79" s="114" t="s">
        <v>29</v>
      </c>
      <c r="D79" s="20" t="s">
        <v>269</v>
      </c>
      <c r="E79" s="20" t="s">
        <v>270</v>
      </c>
      <c r="F79" s="20" t="s">
        <v>317</v>
      </c>
      <c r="G79" s="20" t="s">
        <v>316</v>
      </c>
      <c r="H79" s="18" t="s">
        <v>272</v>
      </c>
      <c r="I79" s="18" t="s">
        <v>272</v>
      </c>
      <c r="J79" s="20" t="s">
        <v>272</v>
      </c>
      <c r="K79" s="111" t="s">
        <v>272</v>
      </c>
      <c r="L79" s="111" t="s">
        <v>272</v>
      </c>
      <c r="M79" s="111" t="s">
        <v>272</v>
      </c>
      <c r="N79" s="25" t="s">
        <v>274</v>
      </c>
      <c r="O79" s="25" t="s">
        <v>275</v>
      </c>
      <c r="P79" s="25" t="s">
        <v>455</v>
      </c>
      <c r="Q79" s="25" t="s">
        <v>456</v>
      </c>
      <c r="R79" s="25" t="s">
        <v>272</v>
      </c>
      <c r="S79" s="60" t="s">
        <v>528</v>
      </c>
      <c r="T79" s="60" t="s">
        <v>279</v>
      </c>
      <c r="U79" s="118" t="s">
        <v>115</v>
      </c>
      <c r="V79" s="123" t="s">
        <v>280</v>
      </c>
    </row>
    <row r="80" spans="1:22" ht="60" x14ac:dyDescent="0.25">
      <c r="A80" s="14" t="s">
        <v>529</v>
      </c>
      <c r="B80" s="113" t="s">
        <v>20</v>
      </c>
      <c r="C80" s="114" t="s">
        <v>322</v>
      </c>
      <c r="D80" s="20" t="s">
        <v>269</v>
      </c>
      <c r="E80" s="20" t="s">
        <v>313</v>
      </c>
      <c r="F80" s="20" t="s">
        <v>459</v>
      </c>
      <c r="G80" s="20" t="s">
        <v>460</v>
      </c>
      <c r="H80" s="20" t="s">
        <v>317</v>
      </c>
      <c r="I80" s="20" t="s">
        <v>272</v>
      </c>
      <c r="J80" s="20" t="s">
        <v>272</v>
      </c>
      <c r="K80" s="22" t="s">
        <v>272</v>
      </c>
      <c r="L80" s="22" t="s">
        <v>272</v>
      </c>
      <c r="M80" s="22" t="s">
        <v>272</v>
      </c>
      <c r="N80" s="25" t="s">
        <v>272</v>
      </c>
      <c r="O80" s="112" t="s">
        <v>272</v>
      </c>
      <c r="P80" s="112" t="s">
        <v>272</v>
      </c>
      <c r="Q80" s="112" t="s">
        <v>272</v>
      </c>
      <c r="R80" s="112" t="s">
        <v>272</v>
      </c>
      <c r="S80" s="60" t="s">
        <v>461</v>
      </c>
      <c r="T80" s="60" t="s">
        <v>462</v>
      </c>
      <c r="U80" s="118" t="s">
        <v>119</v>
      </c>
      <c r="V80" s="123" t="s">
        <v>291</v>
      </c>
    </row>
    <row r="81" spans="1:22" ht="90" x14ac:dyDescent="0.25">
      <c r="A81" s="1" t="s">
        <v>100</v>
      </c>
      <c r="B81" s="113" t="s">
        <v>20</v>
      </c>
      <c r="C81" s="114" t="s">
        <v>29</v>
      </c>
      <c r="D81" s="20" t="s">
        <v>269</v>
      </c>
      <c r="E81" s="20" t="s">
        <v>270</v>
      </c>
      <c r="F81" s="20" t="s">
        <v>369</v>
      </c>
      <c r="G81" s="20" t="s">
        <v>530</v>
      </c>
      <c r="H81" s="20" t="s">
        <v>317</v>
      </c>
      <c r="I81" s="20" t="s">
        <v>531</v>
      </c>
      <c r="J81" s="20" t="s">
        <v>372</v>
      </c>
      <c r="K81" s="111" t="s">
        <v>272</v>
      </c>
      <c r="L81" s="111" t="s">
        <v>272</v>
      </c>
      <c r="M81" s="111" t="s">
        <v>272</v>
      </c>
      <c r="N81" s="25" t="s">
        <v>373</v>
      </c>
      <c r="O81" s="112" t="s">
        <v>272</v>
      </c>
      <c r="P81" s="112" t="s">
        <v>272</v>
      </c>
      <c r="Q81" s="112" t="s">
        <v>272</v>
      </c>
      <c r="R81" s="112" t="s">
        <v>272</v>
      </c>
      <c r="S81" s="60" t="s">
        <v>532</v>
      </c>
      <c r="T81" s="60" t="s">
        <v>279</v>
      </c>
      <c r="U81" s="118" t="s">
        <v>115</v>
      </c>
      <c r="V81" s="123" t="s">
        <v>280</v>
      </c>
    </row>
    <row r="82" spans="1:22" ht="96" x14ac:dyDescent="0.25">
      <c r="A82" s="3" t="s">
        <v>54</v>
      </c>
      <c r="B82" s="113" t="s">
        <v>23</v>
      </c>
      <c r="C82" s="114" t="s">
        <v>37</v>
      </c>
      <c r="D82" s="18" t="s">
        <v>272</v>
      </c>
      <c r="E82" s="18" t="s">
        <v>272</v>
      </c>
      <c r="F82" s="18" t="s">
        <v>272</v>
      </c>
      <c r="G82" s="18" t="s">
        <v>272</v>
      </c>
      <c r="H82" s="18" t="s">
        <v>272</v>
      </c>
      <c r="I82" s="18" t="s">
        <v>272</v>
      </c>
      <c r="J82" s="18" t="s">
        <v>272</v>
      </c>
      <c r="K82" s="22" t="s">
        <v>272</v>
      </c>
      <c r="L82" s="22" t="s">
        <v>272</v>
      </c>
      <c r="M82" s="22" t="s">
        <v>272</v>
      </c>
      <c r="N82" s="112" t="s">
        <v>272</v>
      </c>
      <c r="O82" s="112" t="s">
        <v>272</v>
      </c>
      <c r="P82" s="112" t="s">
        <v>272</v>
      </c>
      <c r="Q82" s="112" t="s">
        <v>272</v>
      </c>
      <c r="R82" s="112" t="s">
        <v>272</v>
      </c>
      <c r="S82" s="60" t="s">
        <v>533</v>
      </c>
      <c r="T82" s="60" t="s">
        <v>534</v>
      </c>
      <c r="U82" s="118" t="s">
        <v>123</v>
      </c>
      <c r="V82" s="123" t="s">
        <v>280</v>
      </c>
    </row>
    <row r="83" spans="1:22" ht="90" x14ac:dyDescent="0.25">
      <c r="A83" s="1" t="s">
        <v>110</v>
      </c>
      <c r="B83" s="113" t="s">
        <v>20</v>
      </c>
      <c r="C83" s="114" t="s">
        <v>29</v>
      </c>
      <c r="D83" s="20" t="s">
        <v>269</v>
      </c>
      <c r="E83" s="20" t="s">
        <v>313</v>
      </c>
      <c r="F83" s="20" t="s">
        <v>459</v>
      </c>
      <c r="G83" s="20" t="s">
        <v>535</v>
      </c>
      <c r="H83" s="20" t="s">
        <v>372</v>
      </c>
      <c r="I83" s="20" t="s">
        <v>372</v>
      </c>
      <c r="J83" s="20" t="s">
        <v>316</v>
      </c>
      <c r="K83" s="22" t="s">
        <v>301</v>
      </c>
      <c r="L83" s="22" t="s">
        <v>536</v>
      </c>
      <c r="M83" s="22" t="s">
        <v>345</v>
      </c>
      <c r="N83" s="25" t="s">
        <v>274</v>
      </c>
      <c r="O83" s="25" t="s">
        <v>275</v>
      </c>
      <c r="P83" s="25" t="s">
        <v>537</v>
      </c>
      <c r="Q83" s="112" t="s">
        <v>272</v>
      </c>
      <c r="R83" s="112" t="s">
        <v>272</v>
      </c>
      <c r="S83" s="60" t="s">
        <v>538</v>
      </c>
      <c r="T83" s="60" t="s">
        <v>279</v>
      </c>
      <c r="U83" s="118" t="s">
        <v>115</v>
      </c>
      <c r="V83" s="123" t="s">
        <v>280</v>
      </c>
    </row>
    <row r="84" spans="1:22" ht="60" x14ac:dyDescent="0.25">
      <c r="A84" s="3" t="s">
        <v>68</v>
      </c>
      <c r="B84" s="113" t="s">
        <v>23</v>
      </c>
      <c r="C84" s="114" t="s">
        <v>37</v>
      </c>
      <c r="D84" s="18" t="s">
        <v>272</v>
      </c>
      <c r="E84" s="18" t="s">
        <v>272</v>
      </c>
      <c r="F84" s="18" t="s">
        <v>272</v>
      </c>
      <c r="G84" s="18" t="s">
        <v>272</v>
      </c>
      <c r="H84" s="18" t="s">
        <v>272</v>
      </c>
      <c r="I84" s="18" t="s">
        <v>272</v>
      </c>
      <c r="J84" s="18" t="s">
        <v>272</v>
      </c>
      <c r="K84" s="22" t="s">
        <v>272</v>
      </c>
      <c r="L84" s="22" t="s">
        <v>272</v>
      </c>
      <c r="M84" s="22" t="s">
        <v>272</v>
      </c>
      <c r="N84" s="112" t="s">
        <v>272</v>
      </c>
      <c r="O84" s="112" t="s">
        <v>272</v>
      </c>
      <c r="P84" s="112" t="s">
        <v>272</v>
      </c>
      <c r="Q84" s="112" t="s">
        <v>272</v>
      </c>
      <c r="R84" s="112" t="s">
        <v>272</v>
      </c>
      <c r="S84" s="164" t="s">
        <v>539</v>
      </c>
      <c r="T84" s="60" t="s">
        <v>394</v>
      </c>
      <c r="U84" s="118" t="s">
        <v>123</v>
      </c>
      <c r="V84" s="123" t="s">
        <v>280</v>
      </c>
    </row>
    <row r="85" spans="1:22" ht="96" x14ac:dyDescent="0.25">
      <c r="A85" s="14" t="s">
        <v>132</v>
      </c>
      <c r="B85" s="113" t="s">
        <v>20</v>
      </c>
      <c r="C85" s="114" t="s">
        <v>29</v>
      </c>
      <c r="D85" s="20" t="s">
        <v>269</v>
      </c>
      <c r="E85" s="20" t="s">
        <v>270</v>
      </c>
      <c r="F85" s="20" t="s">
        <v>317</v>
      </c>
      <c r="G85" s="18" t="s">
        <v>272</v>
      </c>
      <c r="H85" s="18" t="s">
        <v>272</v>
      </c>
      <c r="I85" s="18" t="s">
        <v>272</v>
      </c>
      <c r="J85" s="20" t="s">
        <v>272</v>
      </c>
      <c r="K85" s="22" t="s">
        <v>316</v>
      </c>
      <c r="L85" s="22" t="s">
        <v>345</v>
      </c>
      <c r="M85" s="22" t="s">
        <v>272</v>
      </c>
      <c r="N85" s="25" t="s">
        <v>274</v>
      </c>
      <c r="O85" s="112" t="s">
        <v>272</v>
      </c>
      <c r="P85" s="112" t="s">
        <v>272</v>
      </c>
      <c r="Q85" s="112" t="s">
        <v>272</v>
      </c>
      <c r="R85" s="112" t="s">
        <v>272</v>
      </c>
      <c r="S85" s="60" t="s">
        <v>540</v>
      </c>
      <c r="T85" s="60" t="s">
        <v>279</v>
      </c>
      <c r="U85" s="118" t="s">
        <v>119</v>
      </c>
      <c r="V85" s="123" t="s">
        <v>280</v>
      </c>
    </row>
    <row r="86" spans="1:22" ht="120" x14ac:dyDescent="0.25">
      <c r="A86" s="14" t="s">
        <v>134</v>
      </c>
      <c r="B86" s="113" t="s">
        <v>20</v>
      </c>
      <c r="C86" s="114" t="s">
        <v>28</v>
      </c>
      <c r="D86" s="20" t="s">
        <v>269</v>
      </c>
      <c r="E86" s="20" t="s">
        <v>270</v>
      </c>
      <c r="F86" s="20" t="s">
        <v>378</v>
      </c>
      <c r="G86" s="20" t="s">
        <v>334</v>
      </c>
      <c r="H86" s="20" t="s">
        <v>335</v>
      </c>
      <c r="I86" s="20" t="s">
        <v>272</v>
      </c>
      <c r="J86" s="20" t="s">
        <v>272</v>
      </c>
      <c r="K86" s="22" t="s">
        <v>301</v>
      </c>
      <c r="L86" s="22" t="s">
        <v>316</v>
      </c>
      <c r="M86" s="111" t="s">
        <v>272</v>
      </c>
      <c r="N86" s="25" t="s">
        <v>274</v>
      </c>
      <c r="O86" s="25" t="s">
        <v>275</v>
      </c>
      <c r="P86" s="112" t="s">
        <v>272</v>
      </c>
      <c r="Q86" s="112" t="s">
        <v>272</v>
      </c>
      <c r="R86" s="112" t="s">
        <v>272</v>
      </c>
      <c r="S86" s="60" t="s">
        <v>541</v>
      </c>
      <c r="T86" s="60" t="s">
        <v>279</v>
      </c>
      <c r="U86" s="118" t="s">
        <v>119</v>
      </c>
      <c r="V86" s="123" t="s">
        <v>280</v>
      </c>
    </row>
    <row r="87" spans="1:22" ht="72" x14ac:dyDescent="0.25">
      <c r="A87" s="1" t="s">
        <v>542</v>
      </c>
      <c r="B87" s="113" t="s">
        <v>20</v>
      </c>
      <c r="C87" s="114" t="s">
        <v>322</v>
      </c>
      <c r="D87" s="20" t="s">
        <v>323</v>
      </c>
      <c r="E87" s="20" t="s">
        <v>324</v>
      </c>
      <c r="F87" s="116" t="s">
        <v>325</v>
      </c>
      <c r="G87" s="20" t="s">
        <v>272</v>
      </c>
      <c r="H87" s="20" t="s">
        <v>272</v>
      </c>
      <c r="I87" s="20" t="s">
        <v>272</v>
      </c>
      <c r="J87" s="20" t="s">
        <v>272</v>
      </c>
      <c r="K87" s="22" t="s">
        <v>272</v>
      </c>
      <c r="L87" s="22" t="s">
        <v>272</v>
      </c>
      <c r="M87" s="22" t="s">
        <v>272</v>
      </c>
      <c r="N87" s="25" t="s">
        <v>272</v>
      </c>
      <c r="O87" s="112" t="s">
        <v>272</v>
      </c>
      <c r="P87" s="112" t="s">
        <v>272</v>
      </c>
      <c r="Q87" s="112" t="s">
        <v>272</v>
      </c>
      <c r="R87" s="112" t="s">
        <v>272</v>
      </c>
      <c r="S87" s="60" t="s">
        <v>543</v>
      </c>
      <c r="T87" s="60" t="s">
        <v>327</v>
      </c>
      <c r="U87" s="118" t="s">
        <v>115</v>
      </c>
      <c r="V87" s="123" t="s">
        <v>291</v>
      </c>
    </row>
    <row r="88" spans="1:22" ht="48" x14ac:dyDescent="0.25">
      <c r="A88" s="3" t="s">
        <v>66</v>
      </c>
      <c r="B88" s="113" t="s">
        <v>23</v>
      </c>
      <c r="C88" s="114" t="s">
        <v>35</v>
      </c>
      <c r="D88" s="18" t="s">
        <v>272</v>
      </c>
      <c r="E88" s="18" t="s">
        <v>272</v>
      </c>
      <c r="F88" s="18" t="s">
        <v>272</v>
      </c>
      <c r="G88" s="18" t="s">
        <v>272</v>
      </c>
      <c r="H88" s="18" t="s">
        <v>272</v>
      </c>
      <c r="I88" s="18" t="s">
        <v>272</v>
      </c>
      <c r="J88" s="18" t="s">
        <v>272</v>
      </c>
      <c r="K88" s="22" t="s">
        <v>272</v>
      </c>
      <c r="L88" s="22" t="s">
        <v>272</v>
      </c>
      <c r="M88" s="22" t="s">
        <v>272</v>
      </c>
      <c r="N88" s="112" t="s">
        <v>272</v>
      </c>
      <c r="O88" s="112" t="s">
        <v>272</v>
      </c>
      <c r="P88" s="112" t="s">
        <v>272</v>
      </c>
      <c r="Q88" s="112" t="s">
        <v>272</v>
      </c>
      <c r="R88" s="112" t="s">
        <v>272</v>
      </c>
      <c r="S88" s="60" t="s">
        <v>544</v>
      </c>
      <c r="T88" s="60" t="s">
        <v>394</v>
      </c>
      <c r="U88" s="118" t="s">
        <v>123</v>
      </c>
      <c r="V88" s="123" t="s">
        <v>280</v>
      </c>
    </row>
    <row r="89" spans="1:22" ht="84" x14ac:dyDescent="0.25">
      <c r="A89" s="3" t="s">
        <v>80</v>
      </c>
      <c r="B89" s="113" t="s">
        <v>23</v>
      </c>
      <c r="C89" s="114" t="s">
        <v>37</v>
      </c>
      <c r="D89" s="18" t="s">
        <v>272</v>
      </c>
      <c r="E89" s="18" t="s">
        <v>272</v>
      </c>
      <c r="F89" s="18" t="s">
        <v>272</v>
      </c>
      <c r="G89" s="18" t="s">
        <v>272</v>
      </c>
      <c r="H89" s="18" t="s">
        <v>272</v>
      </c>
      <c r="I89" s="18" t="s">
        <v>272</v>
      </c>
      <c r="J89" s="18" t="s">
        <v>272</v>
      </c>
      <c r="K89" s="22" t="s">
        <v>272</v>
      </c>
      <c r="L89" s="22" t="s">
        <v>272</v>
      </c>
      <c r="M89" s="22" t="s">
        <v>272</v>
      </c>
      <c r="N89" s="112" t="s">
        <v>272</v>
      </c>
      <c r="O89" s="112" t="s">
        <v>272</v>
      </c>
      <c r="P89" s="112" t="s">
        <v>272</v>
      </c>
      <c r="Q89" s="112" t="s">
        <v>272</v>
      </c>
      <c r="R89" s="112" t="s">
        <v>272</v>
      </c>
      <c r="S89" s="60" t="s">
        <v>545</v>
      </c>
      <c r="T89" s="60" t="s">
        <v>546</v>
      </c>
      <c r="U89" s="118" t="s">
        <v>123</v>
      </c>
      <c r="V89" s="123" t="s">
        <v>280</v>
      </c>
    </row>
    <row r="90" spans="1:22" ht="90" x14ac:dyDescent="0.25">
      <c r="A90" s="1" t="s">
        <v>114</v>
      </c>
      <c r="B90" s="113" t="s">
        <v>20</v>
      </c>
      <c r="C90" s="114" t="s">
        <v>29</v>
      </c>
      <c r="D90" s="20" t="s">
        <v>293</v>
      </c>
      <c r="E90" s="20" t="s">
        <v>270</v>
      </c>
      <c r="F90" s="20" t="s">
        <v>547</v>
      </c>
      <c r="G90" s="20" t="s">
        <v>315</v>
      </c>
      <c r="H90" s="20" t="s">
        <v>272</v>
      </c>
      <c r="I90" s="18" t="s">
        <v>272</v>
      </c>
      <c r="J90" s="20" t="s">
        <v>272</v>
      </c>
      <c r="K90" s="22" t="s">
        <v>301</v>
      </c>
      <c r="L90" s="22" t="s">
        <v>316</v>
      </c>
      <c r="M90" s="22" t="s">
        <v>272</v>
      </c>
      <c r="N90" s="25" t="s">
        <v>272</v>
      </c>
      <c r="O90" s="112" t="s">
        <v>272</v>
      </c>
      <c r="P90" s="112" t="s">
        <v>272</v>
      </c>
      <c r="Q90" s="112" t="s">
        <v>272</v>
      </c>
      <c r="R90" s="112" t="s">
        <v>272</v>
      </c>
      <c r="S90" s="60" t="s">
        <v>548</v>
      </c>
      <c r="T90" s="60" t="s">
        <v>279</v>
      </c>
      <c r="U90" s="118" t="s">
        <v>115</v>
      </c>
      <c r="V90" s="123" t="s">
        <v>280</v>
      </c>
    </row>
    <row r="91" spans="1:22" ht="90" x14ac:dyDescent="0.25">
      <c r="A91" s="1" t="s">
        <v>40</v>
      </c>
      <c r="B91" s="113" t="s">
        <v>18</v>
      </c>
      <c r="C91" s="114" t="s">
        <v>25</v>
      </c>
      <c r="D91" s="20" t="s">
        <v>369</v>
      </c>
      <c r="E91" s="20" t="s">
        <v>370</v>
      </c>
      <c r="F91" s="20" t="s">
        <v>371</v>
      </c>
      <c r="G91" s="20" t="s">
        <v>372</v>
      </c>
      <c r="H91" s="20" t="s">
        <v>530</v>
      </c>
      <c r="I91" s="18" t="s">
        <v>272</v>
      </c>
      <c r="J91" s="18" t="s">
        <v>272</v>
      </c>
      <c r="K91" s="22" t="s">
        <v>272</v>
      </c>
      <c r="L91" s="22" t="s">
        <v>272</v>
      </c>
      <c r="M91" s="111" t="s">
        <v>272</v>
      </c>
      <c r="N91" s="112" t="s">
        <v>272</v>
      </c>
      <c r="O91" s="112" t="s">
        <v>272</v>
      </c>
      <c r="P91" s="112" t="s">
        <v>272</v>
      </c>
      <c r="Q91" s="112" t="s">
        <v>272</v>
      </c>
      <c r="R91" s="112" t="s">
        <v>272</v>
      </c>
      <c r="S91" s="60" t="s">
        <v>549</v>
      </c>
      <c r="T91" s="60" t="s">
        <v>279</v>
      </c>
      <c r="U91" s="118" t="s">
        <v>115</v>
      </c>
      <c r="V91" s="123" t="s">
        <v>280</v>
      </c>
    </row>
    <row r="92" spans="1:22" ht="108" x14ac:dyDescent="0.25">
      <c r="A92" s="3" t="s">
        <v>81</v>
      </c>
      <c r="B92" s="113" t="s">
        <v>23</v>
      </c>
      <c r="C92" s="114" t="s">
        <v>38</v>
      </c>
      <c r="D92" s="18" t="s">
        <v>272</v>
      </c>
      <c r="E92" s="18" t="s">
        <v>272</v>
      </c>
      <c r="F92" s="18" t="s">
        <v>272</v>
      </c>
      <c r="G92" s="18" t="s">
        <v>272</v>
      </c>
      <c r="H92" s="18" t="s">
        <v>272</v>
      </c>
      <c r="I92" s="18" t="s">
        <v>272</v>
      </c>
      <c r="J92" s="18" t="s">
        <v>272</v>
      </c>
      <c r="K92" s="22" t="s">
        <v>272</v>
      </c>
      <c r="L92" s="22" t="s">
        <v>272</v>
      </c>
      <c r="M92" s="22" t="s">
        <v>272</v>
      </c>
      <c r="N92" s="112" t="s">
        <v>272</v>
      </c>
      <c r="O92" s="112" t="s">
        <v>272</v>
      </c>
      <c r="P92" s="112" t="s">
        <v>272</v>
      </c>
      <c r="Q92" s="112" t="s">
        <v>272</v>
      </c>
      <c r="R92" s="112" t="s">
        <v>272</v>
      </c>
      <c r="S92" s="60" t="s">
        <v>550</v>
      </c>
      <c r="T92" s="60" t="s">
        <v>551</v>
      </c>
      <c r="U92" s="118" t="s">
        <v>123</v>
      </c>
      <c r="V92" s="123" t="s">
        <v>280</v>
      </c>
    </row>
    <row r="93" spans="1:22" ht="96" x14ac:dyDescent="0.25">
      <c r="A93" s="1" t="s">
        <v>113</v>
      </c>
      <c r="B93" s="113" t="s">
        <v>20</v>
      </c>
      <c r="C93" s="114" t="s">
        <v>28</v>
      </c>
      <c r="D93" s="20" t="s">
        <v>269</v>
      </c>
      <c r="E93" s="20" t="s">
        <v>270</v>
      </c>
      <c r="F93" s="20" t="s">
        <v>552</v>
      </c>
      <c r="G93" s="20" t="s">
        <v>553</v>
      </c>
      <c r="H93" s="20" t="s">
        <v>316</v>
      </c>
      <c r="I93" s="18" t="s">
        <v>272</v>
      </c>
      <c r="J93" s="20" t="s">
        <v>272</v>
      </c>
      <c r="K93" s="22" t="s">
        <v>301</v>
      </c>
      <c r="L93" s="111" t="s">
        <v>272</v>
      </c>
      <c r="M93" s="111" t="s">
        <v>272</v>
      </c>
      <c r="N93" s="25" t="s">
        <v>274</v>
      </c>
      <c r="O93" s="25" t="s">
        <v>275</v>
      </c>
      <c r="P93" s="25" t="s">
        <v>554</v>
      </c>
      <c r="Q93" s="25" t="s">
        <v>277</v>
      </c>
      <c r="R93" s="25" t="s">
        <v>374</v>
      </c>
      <c r="S93" s="60" t="s">
        <v>555</v>
      </c>
      <c r="T93" s="60" t="s">
        <v>279</v>
      </c>
      <c r="U93" s="118" t="s">
        <v>115</v>
      </c>
      <c r="V93" s="123" t="s">
        <v>280</v>
      </c>
    </row>
    <row r="94" spans="1:22" ht="90" x14ac:dyDescent="0.25">
      <c r="A94" s="14" t="s">
        <v>87</v>
      </c>
      <c r="B94" s="113" t="s">
        <v>22</v>
      </c>
      <c r="C94" s="114" t="s">
        <v>22</v>
      </c>
      <c r="D94" s="20" t="s">
        <v>269</v>
      </c>
      <c r="E94" s="20" t="s">
        <v>270</v>
      </c>
      <c r="F94" s="20" t="s">
        <v>556</v>
      </c>
      <c r="G94" s="20" t="s">
        <v>557</v>
      </c>
      <c r="H94" s="20" t="s">
        <v>558</v>
      </c>
      <c r="I94" s="20" t="s">
        <v>316</v>
      </c>
      <c r="J94" s="20" t="s">
        <v>336</v>
      </c>
      <c r="K94" s="111" t="s">
        <v>272</v>
      </c>
      <c r="L94" s="111" t="s">
        <v>272</v>
      </c>
      <c r="M94" s="111" t="s">
        <v>272</v>
      </c>
      <c r="N94" s="25" t="s">
        <v>559</v>
      </c>
      <c r="O94" s="25" t="s">
        <v>275</v>
      </c>
      <c r="P94" s="112" t="s">
        <v>272</v>
      </c>
      <c r="Q94" s="112" t="s">
        <v>272</v>
      </c>
      <c r="R94" s="112" t="s">
        <v>272</v>
      </c>
      <c r="S94" s="60" t="s">
        <v>560</v>
      </c>
      <c r="T94" s="60" t="s">
        <v>561</v>
      </c>
      <c r="U94" s="118" t="s">
        <v>119</v>
      </c>
      <c r="V94" s="123" t="s">
        <v>280</v>
      </c>
    </row>
    <row r="95" spans="1:22" ht="96" x14ac:dyDescent="0.25">
      <c r="A95" s="1" t="s">
        <v>70</v>
      </c>
      <c r="B95" s="113" t="s">
        <v>18</v>
      </c>
      <c r="C95" s="114" t="s">
        <v>25</v>
      </c>
      <c r="D95" s="20" t="s">
        <v>369</v>
      </c>
      <c r="E95" s="20" t="s">
        <v>370</v>
      </c>
      <c r="F95" s="20" t="s">
        <v>371</v>
      </c>
      <c r="G95" s="20" t="s">
        <v>372</v>
      </c>
      <c r="H95" s="18" t="s">
        <v>272</v>
      </c>
      <c r="I95" s="18" t="s">
        <v>272</v>
      </c>
      <c r="J95" s="18" t="s">
        <v>272</v>
      </c>
      <c r="K95" s="22" t="s">
        <v>272</v>
      </c>
      <c r="L95" s="22" t="s">
        <v>272</v>
      </c>
      <c r="M95" s="111" t="s">
        <v>272</v>
      </c>
      <c r="N95" s="25" t="s">
        <v>373</v>
      </c>
      <c r="O95" s="25" t="s">
        <v>374</v>
      </c>
      <c r="P95" s="112" t="s">
        <v>272</v>
      </c>
      <c r="Q95" s="112" t="s">
        <v>272</v>
      </c>
      <c r="R95" s="112" t="s">
        <v>272</v>
      </c>
      <c r="S95" s="60" t="s">
        <v>562</v>
      </c>
      <c r="T95" s="60" t="s">
        <v>279</v>
      </c>
      <c r="U95" s="118" t="s">
        <v>115</v>
      </c>
      <c r="V95" s="123" t="s">
        <v>280</v>
      </c>
    </row>
    <row r="96" spans="1:22" ht="90" x14ac:dyDescent="0.25">
      <c r="A96" s="1" t="s">
        <v>82</v>
      </c>
      <c r="B96" s="113" t="s">
        <v>18</v>
      </c>
      <c r="C96" s="114" t="s">
        <v>25</v>
      </c>
      <c r="D96" s="20" t="s">
        <v>369</v>
      </c>
      <c r="E96" s="20" t="s">
        <v>370</v>
      </c>
      <c r="F96" s="20" t="s">
        <v>371</v>
      </c>
      <c r="G96" s="20" t="s">
        <v>372</v>
      </c>
      <c r="H96" s="18" t="s">
        <v>272</v>
      </c>
      <c r="I96" s="18" t="s">
        <v>272</v>
      </c>
      <c r="J96" s="18" t="s">
        <v>272</v>
      </c>
      <c r="K96" s="22" t="s">
        <v>272</v>
      </c>
      <c r="L96" s="22" t="s">
        <v>272</v>
      </c>
      <c r="M96" s="111" t="s">
        <v>272</v>
      </c>
      <c r="N96" s="25" t="s">
        <v>373</v>
      </c>
      <c r="O96" s="25" t="s">
        <v>374</v>
      </c>
      <c r="P96" s="112" t="s">
        <v>272</v>
      </c>
      <c r="Q96" s="112" t="s">
        <v>272</v>
      </c>
      <c r="R96" s="112" t="s">
        <v>272</v>
      </c>
      <c r="S96" s="60" t="s">
        <v>563</v>
      </c>
      <c r="T96" s="60" t="s">
        <v>279</v>
      </c>
      <c r="U96" s="118" t="s">
        <v>115</v>
      </c>
      <c r="V96" s="123" t="s">
        <v>280</v>
      </c>
    </row>
    <row r="97" spans="1:22" ht="90" x14ac:dyDescent="0.25">
      <c r="A97" s="1" t="s">
        <v>90</v>
      </c>
      <c r="B97" s="113" t="s">
        <v>18</v>
      </c>
      <c r="C97" s="114" t="s">
        <v>25</v>
      </c>
      <c r="D97" s="20" t="s">
        <v>369</v>
      </c>
      <c r="E97" s="20" t="s">
        <v>370</v>
      </c>
      <c r="F97" s="20" t="s">
        <v>371</v>
      </c>
      <c r="G97" s="20" t="s">
        <v>372</v>
      </c>
      <c r="H97" s="18" t="s">
        <v>272</v>
      </c>
      <c r="I97" s="18" t="s">
        <v>272</v>
      </c>
      <c r="J97" s="18" t="s">
        <v>272</v>
      </c>
      <c r="K97" s="22" t="s">
        <v>272</v>
      </c>
      <c r="L97" s="22" t="s">
        <v>272</v>
      </c>
      <c r="M97" s="111" t="s">
        <v>272</v>
      </c>
      <c r="N97" s="25" t="s">
        <v>373</v>
      </c>
      <c r="O97" s="25" t="s">
        <v>374</v>
      </c>
      <c r="P97" s="112" t="s">
        <v>272</v>
      </c>
      <c r="Q97" s="112" t="s">
        <v>272</v>
      </c>
      <c r="R97" s="112" t="s">
        <v>272</v>
      </c>
      <c r="S97" s="60" t="s">
        <v>564</v>
      </c>
      <c r="T97" s="60" t="s">
        <v>279</v>
      </c>
      <c r="U97" s="118" t="s">
        <v>115</v>
      </c>
      <c r="V97" s="123" t="s">
        <v>280</v>
      </c>
    </row>
    <row r="98" spans="1:22" ht="90" x14ac:dyDescent="0.25">
      <c r="A98" s="145" t="s">
        <v>98</v>
      </c>
      <c r="B98" s="152" t="s">
        <v>18</v>
      </c>
      <c r="C98" s="153" t="s">
        <v>25</v>
      </c>
      <c r="D98" s="154" t="s">
        <v>369</v>
      </c>
      <c r="E98" s="154" t="s">
        <v>370</v>
      </c>
      <c r="F98" s="154" t="s">
        <v>371</v>
      </c>
      <c r="G98" s="154" t="s">
        <v>372</v>
      </c>
      <c r="H98" s="155" t="s">
        <v>272</v>
      </c>
      <c r="I98" s="155" t="s">
        <v>272</v>
      </c>
      <c r="J98" s="155" t="s">
        <v>272</v>
      </c>
      <c r="K98" s="156" t="s">
        <v>272</v>
      </c>
      <c r="L98" s="156" t="s">
        <v>272</v>
      </c>
      <c r="M98" s="157" t="s">
        <v>272</v>
      </c>
      <c r="N98" s="158" t="s">
        <v>373</v>
      </c>
      <c r="O98" s="158" t="s">
        <v>374</v>
      </c>
      <c r="P98" s="159" t="s">
        <v>272</v>
      </c>
      <c r="Q98" s="159" t="s">
        <v>272</v>
      </c>
      <c r="R98" s="159" t="s">
        <v>272</v>
      </c>
      <c r="S98" s="146" t="s">
        <v>565</v>
      </c>
      <c r="T98" s="146" t="s">
        <v>279</v>
      </c>
      <c r="U98" s="147" t="s">
        <v>115</v>
      </c>
      <c r="V98" s="160" t="s">
        <v>280</v>
      </c>
    </row>
    <row r="99" spans="1:22" x14ac:dyDescent="0.25">
      <c r="A99" s="17">
        <v>1</v>
      </c>
      <c r="B99" s="17">
        <v>2</v>
      </c>
      <c r="C99" s="17">
        <v>3</v>
      </c>
      <c r="D99" s="17">
        <v>4</v>
      </c>
      <c r="E99" s="17">
        <v>5</v>
      </c>
      <c r="F99" s="17">
        <v>6</v>
      </c>
      <c r="G99" s="17">
        <v>7</v>
      </c>
      <c r="H99" s="17">
        <v>8</v>
      </c>
      <c r="I99" s="17">
        <v>9</v>
      </c>
      <c r="J99" s="17">
        <v>10</v>
      </c>
      <c r="K99" s="17">
        <v>11</v>
      </c>
      <c r="L99" s="17">
        <v>12</v>
      </c>
      <c r="M99" s="17">
        <v>13</v>
      </c>
      <c r="N99" s="17">
        <v>14</v>
      </c>
      <c r="O99" s="17">
        <v>15</v>
      </c>
      <c r="P99" s="17">
        <v>16</v>
      </c>
      <c r="Q99" s="17">
        <v>17</v>
      </c>
      <c r="R99" s="17">
        <v>18</v>
      </c>
      <c r="S99" s="161">
        <v>19</v>
      </c>
      <c r="T99" s="161">
        <v>20</v>
      </c>
      <c r="U99" s="162">
        <v>21</v>
      </c>
      <c r="V99" s="163">
        <v>22</v>
      </c>
    </row>
  </sheetData>
  <autoFilter ref="A2:X99" xr:uid="{511E69CE-7CA7-40CB-91BC-D4D4E7A8856C}"/>
  <sortState xmlns:xlrd2="http://schemas.microsoft.com/office/spreadsheetml/2017/richdata2" ref="A4:U98">
    <sortCondition ref="A4:A98"/>
  </sortState>
  <phoneticPr fontId="8" type="noConversion"/>
  <dataValidations count="1">
    <dataValidation allowBlank="1" showErrorMessage="1" sqref="T23:T24 T52:T55 V65 V24 A22 A77:A98" xr:uid="{32AFA943-E5EB-484F-AA59-89444EFC1887}"/>
  </dataValidations>
  <hyperlinks>
    <hyperlink ref="Q78" r:id="rId1" xr:uid="{19DE393D-0B79-4595-BCF5-DA4DB88F7ABD}"/>
    <hyperlink ref="F14" r:id="rId2" xr:uid="{50B7A60C-0B2F-4539-9011-12A4FEAA04A9}"/>
    <hyperlink ref="Q29" r:id="rId3" xr:uid="{88DAD409-519F-49CA-9717-244D5423EC53}"/>
    <hyperlink ref="Q71" r:id="rId4" xr:uid="{6A35DB1D-824D-4EBB-AA72-E9E515A406A8}"/>
    <hyperlink ref="G60" r:id="rId5" xr:uid="{FF5BA637-4BA9-473C-B009-21A4350A532F}"/>
    <hyperlink ref="I8" r:id="rId6" xr:uid="{CFB69CA0-4CF8-410E-A610-E4760B547218}"/>
    <hyperlink ref="F17" r:id="rId7" xr:uid="{FA9C47FF-C320-42A7-B3AB-79B89E783703}"/>
    <hyperlink ref="F87" r:id="rId8" xr:uid="{23D4D166-9825-414B-8FEC-A20BBFEAD5F2}"/>
  </hyperlinks>
  <pageMargins left="0.7" right="0.7" top="0.75" bottom="0.75" header="0.3" footer="0.3"/>
  <pageSetup orientation="portrait" r:id="rId9"/>
  <customProperties>
    <customPr name="LastActive" r:id="rId10"/>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345A-E552-4DE6-B23E-263F9916EB52}">
  <sheetPr>
    <tabColor theme="4"/>
  </sheetPr>
  <dimension ref="A1:N95"/>
  <sheetViews>
    <sheetView zoomScaleNormal="100" workbookViewId="0">
      <pane ySplit="1" topLeftCell="A57" activePane="bottomLeft" state="frozen"/>
      <selection activeCell="B20" sqref="B20"/>
      <selection pane="bottomLeft" activeCell="B20" sqref="B20"/>
    </sheetView>
  </sheetViews>
  <sheetFormatPr defaultColWidth="9.140625" defaultRowHeight="12" x14ac:dyDescent="0.25"/>
  <cols>
    <col min="1" max="1" width="24" style="117" customWidth="1"/>
    <col min="2" max="2" width="13.42578125" style="117" customWidth="1"/>
    <col min="3" max="3" width="12.42578125" style="117" customWidth="1"/>
    <col min="4" max="4" width="17.42578125" style="117" customWidth="1"/>
    <col min="5" max="5" width="17.42578125" style="101" customWidth="1"/>
    <col min="6" max="6" width="57.5703125" style="101" customWidth="1"/>
    <col min="7" max="8" width="57.5703125" style="148" customWidth="1"/>
    <col min="9" max="9" width="13" style="101" customWidth="1"/>
    <col min="10" max="10" width="12.7109375" style="101" customWidth="1"/>
    <col min="11" max="11" width="11.7109375" style="117" customWidth="1"/>
    <col min="12" max="12" width="15.85546875" style="101" customWidth="1"/>
    <col min="13" max="13" width="27.85546875" style="117" customWidth="1"/>
    <col min="14" max="14" width="39.85546875" style="117" bestFit="1" customWidth="1"/>
    <col min="15" max="16384" width="9.140625" style="117"/>
  </cols>
  <sheetData>
    <row r="1" spans="1:14" s="136" customFormat="1" ht="36" x14ac:dyDescent="0.2">
      <c r="A1" s="109" t="s">
        <v>566</v>
      </c>
      <c r="B1" s="108" t="s">
        <v>17</v>
      </c>
      <c r="C1" s="108" t="s">
        <v>24</v>
      </c>
      <c r="D1" s="109" t="s">
        <v>567</v>
      </c>
      <c r="E1" s="109" t="s">
        <v>568</v>
      </c>
      <c r="F1" s="138" t="s">
        <v>706</v>
      </c>
      <c r="G1" s="109" t="s">
        <v>569</v>
      </c>
      <c r="H1" s="139" t="s">
        <v>707</v>
      </c>
      <c r="I1" s="137" t="s">
        <v>570</v>
      </c>
      <c r="J1" s="109" t="s">
        <v>571</v>
      </c>
      <c r="K1" s="109" t="s">
        <v>572</v>
      </c>
      <c r="L1" s="109" t="s">
        <v>573</v>
      </c>
      <c r="M1" s="109" t="s">
        <v>574</v>
      </c>
      <c r="N1" s="109" t="s">
        <v>575</v>
      </c>
    </row>
    <row r="2" spans="1:14" ht="48" x14ac:dyDescent="0.25">
      <c r="A2" s="1" t="s">
        <v>44</v>
      </c>
      <c r="B2" s="102" t="s">
        <v>20</v>
      </c>
      <c r="C2" s="99" t="s">
        <v>28</v>
      </c>
      <c r="D2" s="102" t="s">
        <v>115</v>
      </c>
      <c r="E2" s="60" t="s">
        <v>568</v>
      </c>
      <c r="F2" s="118" t="s">
        <v>453</v>
      </c>
      <c r="G2" s="141" t="s">
        <v>576</v>
      </c>
      <c r="H2" s="130" t="s">
        <v>453</v>
      </c>
      <c r="I2" s="131" t="s">
        <v>577</v>
      </c>
      <c r="J2" s="130" t="s">
        <v>578</v>
      </c>
      <c r="K2" s="102" t="s">
        <v>577</v>
      </c>
      <c r="L2" s="60">
        <f t="shared" ref="L2:L43" si="0">LEN(F2)</f>
        <v>241</v>
      </c>
      <c r="M2" s="99" t="s">
        <v>579</v>
      </c>
      <c r="N2" s="102"/>
    </row>
    <row r="3" spans="1:14" ht="60" x14ac:dyDescent="0.25">
      <c r="A3" s="1" t="s">
        <v>281</v>
      </c>
      <c r="B3" s="99" t="s">
        <v>19</v>
      </c>
      <c r="C3" s="99" t="s">
        <v>19</v>
      </c>
      <c r="D3" s="102" t="s">
        <v>115</v>
      </c>
      <c r="E3" s="60" t="s">
        <v>580</v>
      </c>
      <c r="F3" s="118" t="s">
        <v>289</v>
      </c>
      <c r="G3" s="141" t="s">
        <v>581</v>
      </c>
      <c r="H3" s="130" t="s">
        <v>289</v>
      </c>
      <c r="I3" s="131" t="s">
        <v>582</v>
      </c>
      <c r="J3" s="130" t="s">
        <v>583</v>
      </c>
      <c r="K3" s="102" t="s">
        <v>577</v>
      </c>
      <c r="L3" s="60">
        <f t="shared" si="0"/>
        <v>208</v>
      </c>
      <c r="M3" s="99" t="s">
        <v>579</v>
      </c>
      <c r="N3" s="102"/>
    </row>
    <row r="4" spans="1:14" ht="60" x14ac:dyDescent="0.2">
      <c r="A4" s="14" t="s">
        <v>292</v>
      </c>
      <c r="B4" s="99" t="s">
        <v>22</v>
      </c>
      <c r="C4" s="99" t="s">
        <v>22</v>
      </c>
      <c r="D4" s="99" t="s">
        <v>119</v>
      </c>
      <c r="E4" s="60" t="s">
        <v>584</v>
      </c>
      <c r="F4" s="118" t="s">
        <v>299</v>
      </c>
      <c r="G4" s="142" t="s">
        <v>585</v>
      </c>
      <c r="H4" s="130" t="s">
        <v>299</v>
      </c>
      <c r="I4" s="131" t="s">
        <v>582</v>
      </c>
      <c r="J4" s="130" t="s">
        <v>583</v>
      </c>
      <c r="K4" s="102" t="s">
        <v>582</v>
      </c>
      <c r="L4" s="60">
        <f t="shared" si="0"/>
        <v>187</v>
      </c>
      <c r="M4" s="99" t="s">
        <v>579</v>
      </c>
      <c r="N4" s="102"/>
    </row>
    <row r="5" spans="1:14" ht="36" x14ac:dyDescent="0.2">
      <c r="A5" s="1" t="s">
        <v>60</v>
      </c>
      <c r="B5" s="102" t="s">
        <v>20</v>
      </c>
      <c r="C5" s="99" t="s">
        <v>29</v>
      </c>
      <c r="D5" s="102" t="s">
        <v>115</v>
      </c>
      <c r="E5" s="60" t="s">
        <v>568</v>
      </c>
      <c r="F5" s="118" t="s">
        <v>304</v>
      </c>
      <c r="G5" s="142" t="s">
        <v>586</v>
      </c>
      <c r="H5" s="130" t="s">
        <v>304</v>
      </c>
      <c r="I5" s="131" t="s">
        <v>582</v>
      </c>
      <c r="J5" s="130" t="s">
        <v>578</v>
      </c>
      <c r="K5" s="102" t="s">
        <v>577</v>
      </c>
      <c r="L5" s="60">
        <f t="shared" si="0"/>
        <v>202</v>
      </c>
      <c r="M5" s="99" t="s">
        <v>579</v>
      </c>
      <c r="N5" s="102"/>
    </row>
    <row r="6" spans="1:14" ht="48" x14ac:dyDescent="0.25">
      <c r="A6" s="1" t="s">
        <v>72</v>
      </c>
      <c r="B6" s="102" t="s">
        <v>20</v>
      </c>
      <c r="C6" s="99" t="s">
        <v>29</v>
      </c>
      <c r="D6" s="102" t="s">
        <v>115</v>
      </c>
      <c r="E6" s="60" t="s">
        <v>568</v>
      </c>
      <c r="F6" s="118" t="s">
        <v>307</v>
      </c>
      <c r="G6" s="141" t="s">
        <v>587</v>
      </c>
      <c r="H6" s="130" t="s">
        <v>307</v>
      </c>
      <c r="I6" s="131" t="s">
        <v>577</v>
      </c>
      <c r="J6" s="130" t="s">
        <v>578</v>
      </c>
      <c r="K6" s="102" t="s">
        <v>577</v>
      </c>
      <c r="L6" s="60">
        <f t="shared" si="0"/>
        <v>239</v>
      </c>
      <c r="M6" s="99" t="s">
        <v>579</v>
      </c>
      <c r="N6" s="102"/>
    </row>
    <row r="7" spans="1:14" ht="36" x14ac:dyDescent="0.25">
      <c r="A7" s="1" t="s">
        <v>84</v>
      </c>
      <c r="B7" s="102" t="s">
        <v>20</v>
      </c>
      <c r="C7" s="99" t="s">
        <v>29</v>
      </c>
      <c r="D7" s="102" t="s">
        <v>115</v>
      </c>
      <c r="E7" s="60" t="s">
        <v>568</v>
      </c>
      <c r="F7" s="118" t="s">
        <v>311</v>
      </c>
      <c r="G7" s="141" t="s">
        <v>311</v>
      </c>
      <c r="H7" s="130" t="s">
        <v>311</v>
      </c>
      <c r="I7" s="131" t="s">
        <v>577</v>
      </c>
      <c r="J7" s="130" t="s">
        <v>578</v>
      </c>
      <c r="K7" s="102" t="s">
        <v>577</v>
      </c>
      <c r="L7" s="60">
        <f t="shared" si="0"/>
        <v>90</v>
      </c>
      <c r="M7" s="99" t="s">
        <v>579</v>
      </c>
      <c r="N7" s="102"/>
    </row>
    <row r="8" spans="1:14" ht="36" x14ac:dyDescent="0.2">
      <c r="A8" s="14" t="s">
        <v>118</v>
      </c>
      <c r="B8" s="102" t="s">
        <v>20</v>
      </c>
      <c r="C8" s="99" t="s">
        <v>29</v>
      </c>
      <c r="D8" s="99" t="s">
        <v>119</v>
      </c>
      <c r="E8" s="60" t="s">
        <v>568</v>
      </c>
      <c r="F8" s="118" t="s">
        <v>588</v>
      </c>
      <c r="G8" s="142" t="s">
        <v>318</v>
      </c>
      <c r="H8" s="130" t="s">
        <v>588</v>
      </c>
      <c r="I8" s="131" t="s">
        <v>577</v>
      </c>
      <c r="J8" s="130" t="s">
        <v>578</v>
      </c>
      <c r="K8" s="102" t="s">
        <v>577</v>
      </c>
      <c r="L8" s="60">
        <f t="shared" si="0"/>
        <v>104</v>
      </c>
      <c r="M8" s="99" t="s">
        <v>579</v>
      </c>
      <c r="N8" s="102"/>
    </row>
    <row r="9" spans="1:14" ht="62.25" customHeight="1" x14ac:dyDescent="0.25">
      <c r="A9" s="1" t="s">
        <v>121</v>
      </c>
      <c r="B9" s="102" t="s">
        <v>20</v>
      </c>
      <c r="C9" s="99" t="s">
        <v>28</v>
      </c>
      <c r="D9" s="102" t="s">
        <v>115</v>
      </c>
      <c r="E9" s="60" t="s">
        <v>568</v>
      </c>
      <c r="F9" s="118" t="s">
        <v>320</v>
      </c>
      <c r="G9" s="141" t="s">
        <v>589</v>
      </c>
      <c r="H9" s="130" t="s">
        <v>320</v>
      </c>
      <c r="I9" s="131" t="s">
        <v>577</v>
      </c>
      <c r="J9" s="130" t="s">
        <v>578</v>
      </c>
      <c r="K9" s="102" t="s">
        <v>577</v>
      </c>
      <c r="L9" s="60">
        <f t="shared" si="0"/>
        <v>253</v>
      </c>
      <c r="M9" s="99" t="s">
        <v>579</v>
      </c>
      <c r="N9" s="102"/>
    </row>
    <row r="10" spans="1:14" ht="36" x14ac:dyDescent="0.25">
      <c r="A10" s="1" t="s">
        <v>321</v>
      </c>
      <c r="B10" s="102" t="s">
        <v>20</v>
      </c>
      <c r="C10" s="99" t="s">
        <v>322</v>
      </c>
      <c r="D10" s="102" t="s">
        <v>115</v>
      </c>
      <c r="E10" s="60" t="s">
        <v>584</v>
      </c>
      <c r="F10" s="118" t="s">
        <v>326</v>
      </c>
      <c r="G10" s="141" t="s">
        <v>326</v>
      </c>
      <c r="H10" s="130" t="s">
        <v>326</v>
      </c>
      <c r="I10" s="131" t="s">
        <v>582</v>
      </c>
      <c r="J10" s="130" t="s">
        <v>583</v>
      </c>
      <c r="K10" s="102" t="s">
        <v>582</v>
      </c>
      <c r="L10" s="60">
        <f t="shared" si="0"/>
        <v>149</v>
      </c>
      <c r="M10" s="99" t="s">
        <v>579</v>
      </c>
      <c r="N10" s="102"/>
    </row>
    <row r="11" spans="1:14" ht="48" x14ac:dyDescent="0.25">
      <c r="A11" s="104" t="s">
        <v>75</v>
      </c>
      <c r="B11" s="102" t="s">
        <v>590</v>
      </c>
      <c r="C11" s="99" t="s">
        <v>32</v>
      </c>
      <c r="D11" s="99" t="s">
        <v>119</v>
      </c>
      <c r="E11" s="60" t="s">
        <v>580</v>
      </c>
      <c r="F11" s="118" t="s">
        <v>330</v>
      </c>
      <c r="G11" s="143" t="s">
        <v>591</v>
      </c>
      <c r="H11" s="130" t="s">
        <v>330</v>
      </c>
      <c r="I11" s="60" t="s">
        <v>577</v>
      </c>
      <c r="J11" s="130" t="s">
        <v>578</v>
      </c>
      <c r="K11" s="102" t="s">
        <v>582</v>
      </c>
      <c r="L11" s="60">
        <f t="shared" si="0"/>
        <v>227</v>
      </c>
      <c r="M11" s="99" t="s">
        <v>579</v>
      </c>
      <c r="N11" s="103" t="s">
        <v>592</v>
      </c>
    </row>
    <row r="12" spans="1:14" ht="60" x14ac:dyDescent="0.2">
      <c r="A12" s="1" t="s">
        <v>92</v>
      </c>
      <c r="B12" s="102" t="s">
        <v>20</v>
      </c>
      <c r="C12" s="99" t="s">
        <v>29</v>
      </c>
      <c r="D12" s="102" t="s">
        <v>115</v>
      </c>
      <c r="E12" s="60" t="s">
        <v>568</v>
      </c>
      <c r="F12" s="118" t="s">
        <v>331</v>
      </c>
      <c r="G12" s="142" t="s">
        <v>593</v>
      </c>
      <c r="H12" s="130" t="s">
        <v>331</v>
      </c>
      <c r="I12" s="131" t="s">
        <v>577</v>
      </c>
      <c r="J12" s="130" t="s">
        <v>578</v>
      </c>
      <c r="K12" s="102" t="s">
        <v>577</v>
      </c>
      <c r="L12" s="60">
        <f t="shared" si="0"/>
        <v>241</v>
      </c>
      <c r="M12" s="99" t="s">
        <v>579</v>
      </c>
      <c r="N12" s="102"/>
    </row>
    <row r="13" spans="1:14" ht="60" x14ac:dyDescent="0.2">
      <c r="A13" s="1" t="s">
        <v>332</v>
      </c>
      <c r="B13" s="102" t="s">
        <v>20</v>
      </c>
      <c r="C13" s="99" t="s">
        <v>322</v>
      </c>
      <c r="D13" s="102" t="s">
        <v>115</v>
      </c>
      <c r="E13" s="60" t="s">
        <v>584</v>
      </c>
      <c r="F13" s="118" t="s">
        <v>333</v>
      </c>
      <c r="G13" s="142" t="s">
        <v>594</v>
      </c>
      <c r="H13" s="130" t="s">
        <v>333</v>
      </c>
      <c r="I13" s="131" t="s">
        <v>582</v>
      </c>
      <c r="J13" s="130" t="s">
        <v>583</v>
      </c>
      <c r="K13" s="102" t="s">
        <v>582</v>
      </c>
      <c r="L13" s="60">
        <f t="shared" si="0"/>
        <v>229</v>
      </c>
      <c r="M13" s="99" t="s">
        <v>579</v>
      </c>
      <c r="N13" s="102"/>
    </row>
    <row r="14" spans="1:14" ht="48" x14ac:dyDescent="0.25">
      <c r="A14" s="1" t="s">
        <v>117</v>
      </c>
      <c r="B14" s="102" t="s">
        <v>20</v>
      </c>
      <c r="C14" s="99" t="s">
        <v>28</v>
      </c>
      <c r="D14" s="102" t="s">
        <v>115</v>
      </c>
      <c r="E14" s="60" t="s">
        <v>568</v>
      </c>
      <c r="F14" s="118" t="s">
        <v>337</v>
      </c>
      <c r="G14" s="143" t="s">
        <v>591</v>
      </c>
      <c r="H14" s="130" t="s">
        <v>337</v>
      </c>
      <c r="I14" s="60" t="s">
        <v>577</v>
      </c>
      <c r="J14" s="130" t="s">
        <v>578</v>
      </c>
      <c r="K14" s="102" t="s">
        <v>577</v>
      </c>
      <c r="L14" s="60">
        <f t="shared" si="0"/>
        <v>223</v>
      </c>
      <c r="M14" s="99" t="s">
        <v>579</v>
      </c>
      <c r="N14" s="102"/>
    </row>
    <row r="15" spans="1:14" ht="60" x14ac:dyDescent="0.25">
      <c r="A15" s="1" t="s">
        <v>59</v>
      </c>
      <c r="B15" s="102" t="s">
        <v>20</v>
      </c>
      <c r="C15" s="99" t="s">
        <v>28</v>
      </c>
      <c r="D15" s="102" t="s">
        <v>115</v>
      </c>
      <c r="E15" s="60" t="s">
        <v>568</v>
      </c>
      <c r="F15" s="118" t="s">
        <v>343</v>
      </c>
      <c r="G15" s="141" t="s">
        <v>595</v>
      </c>
      <c r="H15" s="130" t="s">
        <v>343</v>
      </c>
      <c r="I15" s="131" t="s">
        <v>582</v>
      </c>
      <c r="J15" s="130" t="s">
        <v>578</v>
      </c>
      <c r="K15" s="102" t="s">
        <v>577</v>
      </c>
      <c r="L15" s="60">
        <f t="shared" si="0"/>
        <v>156</v>
      </c>
      <c r="M15" s="99" t="s">
        <v>579</v>
      </c>
      <c r="N15" s="102"/>
    </row>
    <row r="16" spans="1:14" ht="36" x14ac:dyDescent="0.25">
      <c r="A16" s="14" t="s">
        <v>344</v>
      </c>
      <c r="B16" s="102" t="s">
        <v>20</v>
      </c>
      <c r="C16" s="99" t="s">
        <v>29</v>
      </c>
      <c r="D16" s="99" t="s">
        <v>119</v>
      </c>
      <c r="E16" s="60" t="s">
        <v>568</v>
      </c>
      <c r="F16" s="118" t="s">
        <v>346</v>
      </c>
      <c r="G16" s="141" t="s">
        <v>346</v>
      </c>
      <c r="H16" s="130" t="s">
        <v>346</v>
      </c>
      <c r="I16" s="131" t="s">
        <v>582</v>
      </c>
      <c r="J16" s="130" t="s">
        <v>578</v>
      </c>
      <c r="K16" s="102" t="s">
        <v>577</v>
      </c>
      <c r="L16" s="60">
        <f t="shared" si="0"/>
        <v>159</v>
      </c>
      <c r="M16" s="99" t="s">
        <v>579</v>
      </c>
      <c r="N16" s="102"/>
    </row>
    <row r="17" spans="1:14" ht="72" x14ac:dyDescent="0.25">
      <c r="A17" s="3" t="s">
        <v>101</v>
      </c>
      <c r="B17" s="102" t="s">
        <v>23</v>
      </c>
      <c r="C17" s="99" t="s">
        <v>37</v>
      </c>
      <c r="D17" s="102" t="s">
        <v>596</v>
      </c>
      <c r="E17" s="60" t="s">
        <v>568</v>
      </c>
      <c r="F17" s="118" t="s">
        <v>348</v>
      </c>
      <c r="G17" s="141" t="s">
        <v>597</v>
      </c>
      <c r="H17" s="130" t="s">
        <v>348</v>
      </c>
      <c r="I17" s="131" t="s">
        <v>582</v>
      </c>
      <c r="J17" s="130" t="s">
        <v>578</v>
      </c>
      <c r="K17" s="102" t="s">
        <v>577</v>
      </c>
      <c r="L17" s="60">
        <f t="shared" si="0"/>
        <v>255</v>
      </c>
      <c r="M17" s="99" t="s">
        <v>579</v>
      </c>
      <c r="N17" s="102"/>
    </row>
    <row r="18" spans="1:14" ht="120" x14ac:dyDescent="0.25">
      <c r="A18" s="14" t="s">
        <v>49</v>
      </c>
      <c r="B18" s="102" t="s">
        <v>590</v>
      </c>
      <c r="C18" s="99" t="s">
        <v>598</v>
      </c>
      <c r="D18" s="99" t="s">
        <v>119</v>
      </c>
      <c r="E18" s="60" t="s">
        <v>599</v>
      </c>
      <c r="F18" s="118" t="s">
        <v>358</v>
      </c>
      <c r="G18" s="144" t="s">
        <v>600</v>
      </c>
      <c r="H18" s="140" t="s">
        <v>600</v>
      </c>
      <c r="I18" s="131" t="s">
        <v>582</v>
      </c>
      <c r="J18" s="130" t="s">
        <v>578</v>
      </c>
      <c r="K18" s="102" t="s">
        <v>582</v>
      </c>
      <c r="L18" s="60">
        <f t="shared" si="0"/>
        <v>156</v>
      </c>
      <c r="M18" s="99" t="s">
        <v>579</v>
      </c>
      <c r="N18" s="103" t="s">
        <v>601</v>
      </c>
    </row>
    <row r="19" spans="1:14" ht="48" x14ac:dyDescent="0.25">
      <c r="A19" s="1" t="s">
        <v>58</v>
      </c>
      <c r="B19" s="99" t="s">
        <v>19</v>
      </c>
      <c r="C19" s="99" t="s">
        <v>19</v>
      </c>
      <c r="D19" s="102" t="s">
        <v>115</v>
      </c>
      <c r="E19" s="60" t="s">
        <v>568</v>
      </c>
      <c r="F19" s="118" t="s">
        <v>367</v>
      </c>
      <c r="G19" s="141" t="s">
        <v>367</v>
      </c>
      <c r="H19" s="130" t="s">
        <v>367</v>
      </c>
      <c r="I19" s="131" t="s">
        <v>577</v>
      </c>
      <c r="J19" s="130" t="s">
        <v>578</v>
      </c>
      <c r="K19" s="102" t="s">
        <v>577</v>
      </c>
      <c r="L19" s="60">
        <f t="shared" si="0"/>
        <v>196</v>
      </c>
      <c r="M19" s="99" t="s">
        <v>579</v>
      </c>
      <c r="N19" s="102"/>
    </row>
    <row r="20" spans="1:14" ht="72" x14ac:dyDescent="0.25">
      <c r="A20" s="1" t="s">
        <v>102</v>
      </c>
      <c r="B20" s="102" t="s">
        <v>18</v>
      </c>
      <c r="C20" s="102" t="s">
        <v>25</v>
      </c>
      <c r="D20" s="102" t="s">
        <v>115</v>
      </c>
      <c r="E20" s="60" t="s">
        <v>568</v>
      </c>
      <c r="F20" s="118" t="s">
        <v>375</v>
      </c>
      <c r="G20" s="141" t="s">
        <v>602</v>
      </c>
      <c r="H20" s="130" t="s">
        <v>375</v>
      </c>
      <c r="I20" s="131" t="s">
        <v>582</v>
      </c>
      <c r="J20" s="130" t="s">
        <v>578</v>
      </c>
      <c r="K20" s="102" t="s">
        <v>577</v>
      </c>
      <c r="L20" s="60">
        <f t="shared" si="0"/>
        <v>238</v>
      </c>
      <c r="M20" s="99" t="s">
        <v>577</v>
      </c>
      <c r="N20" s="102"/>
    </row>
    <row r="21" spans="1:14" ht="48" x14ac:dyDescent="0.2">
      <c r="A21" s="14" t="s">
        <v>122</v>
      </c>
      <c r="B21" s="102" t="s">
        <v>20</v>
      </c>
      <c r="C21" s="99" t="s">
        <v>29</v>
      </c>
      <c r="D21" s="99" t="s">
        <v>119</v>
      </c>
      <c r="E21" s="60" t="s">
        <v>568</v>
      </c>
      <c r="F21" s="118" t="s">
        <v>377</v>
      </c>
      <c r="G21" s="141" t="s">
        <v>603</v>
      </c>
      <c r="H21" s="130" t="s">
        <v>377</v>
      </c>
      <c r="I21" s="135" t="s">
        <v>582</v>
      </c>
      <c r="J21" s="130" t="s">
        <v>578</v>
      </c>
      <c r="K21" s="102" t="s">
        <v>577</v>
      </c>
      <c r="L21" s="60">
        <f t="shared" si="0"/>
        <v>214</v>
      </c>
      <c r="M21" s="99" t="s">
        <v>579</v>
      </c>
      <c r="N21" s="102"/>
    </row>
    <row r="22" spans="1:14" ht="48" x14ac:dyDescent="0.25">
      <c r="A22" s="14" t="s">
        <v>137</v>
      </c>
      <c r="B22" s="102" t="s">
        <v>20</v>
      </c>
      <c r="C22" s="99" t="s">
        <v>28</v>
      </c>
      <c r="D22" s="99" t="s">
        <v>119</v>
      </c>
      <c r="E22" s="60" t="s">
        <v>568</v>
      </c>
      <c r="F22" s="118" t="s">
        <v>381</v>
      </c>
      <c r="G22" s="141" t="s">
        <v>604</v>
      </c>
      <c r="H22" s="130" t="s">
        <v>381</v>
      </c>
      <c r="I22" s="131" t="s">
        <v>577</v>
      </c>
      <c r="J22" s="130" t="s">
        <v>578</v>
      </c>
      <c r="K22" s="102" t="s">
        <v>577</v>
      </c>
      <c r="L22" s="60">
        <f t="shared" si="0"/>
        <v>242</v>
      </c>
      <c r="M22" s="99" t="s">
        <v>579</v>
      </c>
      <c r="N22" s="102"/>
    </row>
    <row r="23" spans="1:14" ht="96" x14ac:dyDescent="0.25">
      <c r="A23" s="1" t="s">
        <v>71</v>
      </c>
      <c r="B23" s="102" t="s">
        <v>20</v>
      </c>
      <c r="C23" s="99" t="s">
        <v>28</v>
      </c>
      <c r="D23" s="102" t="s">
        <v>115</v>
      </c>
      <c r="E23" s="60" t="s">
        <v>568</v>
      </c>
      <c r="F23" s="118" t="s">
        <v>383</v>
      </c>
      <c r="G23" s="141" t="s">
        <v>605</v>
      </c>
      <c r="H23" s="130" t="s">
        <v>383</v>
      </c>
      <c r="I23" s="131" t="s">
        <v>577</v>
      </c>
      <c r="J23" s="130" t="s">
        <v>578</v>
      </c>
      <c r="K23" s="102" t="s">
        <v>577</v>
      </c>
      <c r="L23" s="60">
        <f t="shared" si="0"/>
        <v>235</v>
      </c>
      <c r="M23" s="99" t="s">
        <v>579</v>
      </c>
      <c r="N23" s="102"/>
    </row>
    <row r="24" spans="1:14" ht="84" x14ac:dyDescent="0.25">
      <c r="A24" s="14" t="s">
        <v>384</v>
      </c>
      <c r="B24" s="102" t="s">
        <v>20</v>
      </c>
      <c r="C24" s="99" t="s">
        <v>31</v>
      </c>
      <c r="D24" s="99" t="s">
        <v>119</v>
      </c>
      <c r="E24" s="60" t="s">
        <v>584</v>
      </c>
      <c r="F24" s="118" t="s">
        <v>391</v>
      </c>
      <c r="G24" s="141" t="s">
        <v>606</v>
      </c>
      <c r="H24" s="130" t="s">
        <v>391</v>
      </c>
      <c r="I24" s="131" t="s">
        <v>582</v>
      </c>
      <c r="J24" s="130" t="s">
        <v>583</v>
      </c>
      <c r="K24" s="102" t="s">
        <v>582</v>
      </c>
      <c r="L24" s="60">
        <f t="shared" si="0"/>
        <v>188</v>
      </c>
      <c r="M24" s="99" t="s">
        <v>579</v>
      </c>
      <c r="N24" s="102"/>
    </row>
    <row r="25" spans="1:14" ht="84" x14ac:dyDescent="0.25">
      <c r="A25" s="3" t="s">
        <v>392</v>
      </c>
      <c r="B25" s="102" t="s">
        <v>23</v>
      </c>
      <c r="C25" s="99" t="s">
        <v>35</v>
      </c>
      <c r="D25" s="102" t="s">
        <v>596</v>
      </c>
      <c r="E25" s="60" t="s">
        <v>584</v>
      </c>
      <c r="F25" s="118" t="s">
        <v>393</v>
      </c>
      <c r="G25" s="141" t="s">
        <v>607</v>
      </c>
      <c r="H25" s="130" t="s">
        <v>393</v>
      </c>
      <c r="I25" s="131" t="s">
        <v>582</v>
      </c>
      <c r="J25" s="130" t="s">
        <v>583</v>
      </c>
      <c r="K25" s="102" t="s">
        <v>582</v>
      </c>
      <c r="L25" s="60">
        <f t="shared" si="0"/>
        <v>163</v>
      </c>
      <c r="M25" s="99" t="s">
        <v>579</v>
      </c>
      <c r="N25" s="102"/>
    </row>
    <row r="26" spans="1:14" ht="48" x14ac:dyDescent="0.25">
      <c r="A26" s="1" t="s">
        <v>83</v>
      </c>
      <c r="B26" s="102" t="s">
        <v>20</v>
      </c>
      <c r="C26" s="99" t="s">
        <v>28</v>
      </c>
      <c r="D26" s="102" t="s">
        <v>115</v>
      </c>
      <c r="E26" s="60" t="s">
        <v>568</v>
      </c>
      <c r="F26" s="118" t="s">
        <v>399</v>
      </c>
      <c r="G26" s="141" t="s">
        <v>608</v>
      </c>
      <c r="H26" s="130" t="s">
        <v>399</v>
      </c>
      <c r="I26" s="131" t="s">
        <v>577</v>
      </c>
      <c r="J26" s="130" t="s">
        <v>578</v>
      </c>
      <c r="K26" s="102" t="s">
        <v>577</v>
      </c>
      <c r="L26" s="60">
        <f t="shared" si="0"/>
        <v>181</v>
      </c>
      <c r="M26" s="99" t="s">
        <v>579</v>
      </c>
      <c r="N26" s="102"/>
    </row>
    <row r="27" spans="1:14" ht="48" x14ac:dyDescent="0.25">
      <c r="A27" s="3" t="s">
        <v>400</v>
      </c>
      <c r="B27" s="102" t="s">
        <v>23</v>
      </c>
      <c r="C27" s="99" t="s">
        <v>37</v>
      </c>
      <c r="D27" s="102" t="s">
        <v>596</v>
      </c>
      <c r="E27" s="60" t="s">
        <v>584</v>
      </c>
      <c r="F27" s="118" t="s">
        <v>401</v>
      </c>
      <c r="G27" s="141" t="s">
        <v>609</v>
      </c>
      <c r="H27" s="130" t="s">
        <v>401</v>
      </c>
      <c r="I27" s="131" t="s">
        <v>582</v>
      </c>
      <c r="J27" s="130" t="s">
        <v>583</v>
      </c>
      <c r="K27" s="102" t="s">
        <v>582</v>
      </c>
      <c r="L27" s="60">
        <f t="shared" si="0"/>
        <v>226</v>
      </c>
      <c r="M27" s="99" t="s">
        <v>579</v>
      </c>
      <c r="N27" s="102" t="s">
        <v>610</v>
      </c>
    </row>
    <row r="28" spans="1:14" ht="84" x14ac:dyDescent="0.25">
      <c r="A28" s="14" t="s">
        <v>74</v>
      </c>
      <c r="B28" s="102" t="s">
        <v>20</v>
      </c>
      <c r="C28" s="99" t="s">
        <v>31</v>
      </c>
      <c r="D28" s="99" t="s">
        <v>119</v>
      </c>
      <c r="E28" s="60" t="s">
        <v>584</v>
      </c>
      <c r="F28" s="118" t="s">
        <v>408</v>
      </c>
      <c r="G28" s="141" t="s">
        <v>408</v>
      </c>
      <c r="H28" s="130" t="s">
        <v>408</v>
      </c>
      <c r="I28" s="131" t="s">
        <v>582</v>
      </c>
      <c r="J28" s="130" t="s">
        <v>578</v>
      </c>
      <c r="K28" s="102" t="s">
        <v>582</v>
      </c>
      <c r="L28" s="60">
        <f t="shared" si="0"/>
        <v>38</v>
      </c>
      <c r="M28" s="99" t="s">
        <v>579</v>
      </c>
      <c r="N28" s="102"/>
    </row>
    <row r="29" spans="1:14" ht="84" x14ac:dyDescent="0.25">
      <c r="A29" s="14" t="s">
        <v>86</v>
      </c>
      <c r="B29" s="102" t="s">
        <v>20</v>
      </c>
      <c r="C29" s="99" t="s">
        <v>31</v>
      </c>
      <c r="D29" s="99" t="s">
        <v>119</v>
      </c>
      <c r="E29" s="60" t="s">
        <v>584</v>
      </c>
      <c r="F29" s="118" t="s">
        <v>409</v>
      </c>
      <c r="G29" s="141" t="s">
        <v>409</v>
      </c>
      <c r="H29" s="130" t="s">
        <v>409</v>
      </c>
      <c r="I29" s="131" t="s">
        <v>582</v>
      </c>
      <c r="J29" s="130" t="s">
        <v>578</v>
      </c>
      <c r="K29" s="102" t="s">
        <v>582</v>
      </c>
      <c r="L29" s="60">
        <f t="shared" si="0"/>
        <v>36</v>
      </c>
      <c r="M29" s="99" t="s">
        <v>579</v>
      </c>
      <c r="N29" s="102"/>
    </row>
    <row r="30" spans="1:14" ht="60" x14ac:dyDescent="0.25">
      <c r="A30" s="3" t="s">
        <v>410</v>
      </c>
      <c r="B30" s="102" t="s">
        <v>23</v>
      </c>
      <c r="C30" s="99" t="s">
        <v>34</v>
      </c>
      <c r="D30" s="102" t="s">
        <v>596</v>
      </c>
      <c r="E30" s="60" t="s">
        <v>611</v>
      </c>
      <c r="F30" s="118" t="s">
        <v>411</v>
      </c>
      <c r="G30" s="141" t="s">
        <v>612</v>
      </c>
      <c r="H30" s="130" t="s">
        <v>411</v>
      </c>
      <c r="I30" s="131" t="s">
        <v>582</v>
      </c>
      <c r="J30" s="130" t="s">
        <v>583</v>
      </c>
      <c r="K30" s="102" t="s">
        <v>577</v>
      </c>
      <c r="L30" s="60">
        <f t="shared" si="0"/>
        <v>163</v>
      </c>
      <c r="M30" s="99" t="s">
        <v>579</v>
      </c>
      <c r="N30" s="102"/>
    </row>
    <row r="31" spans="1:14" ht="60" x14ac:dyDescent="0.25">
      <c r="A31" s="3" t="s">
        <v>413</v>
      </c>
      <c r="B31" s="102" t="s">
        <v>23</v>
      </c>
      <c r="C31" s="99" t="s">
        <v>34</v>
      </c>
      <c r="D31" s="102" t="s">
        <v>596</v>
      </c>
      <c r="E31" s="60" t="s">
        <v>611</v>
      </c>
      <c r="F31" s="118" t="s">
        <v>414</v>
      </c>
      <c r="G31" s="141" t="s">
        <v>613</v>
      </c>
      <c r="H31" s="130" t="s">
        <v>414</v>
      </c>
      <c r="I31" s="131" t="s">
        <v>582</v>
      </c>
      <c r="J31" s="130" t="s">
        <v>583</v>
      </c>
      <c r="K31" s="102" t="s">
        <v>577</v>
      </c>
      <c r="L31" s="60">
        <f t="shared" si="0"/>
        <v>197</v>
      </c>
      <c r="M31" s="99" t="s">
        <v>579</v>
      </c>
      <c r="N31" s="102"/>
    </row>
    <row r="32" spans="1:14" ht="60" x14ac:dyDescent="0.25">
      <c r="A32" s="3" t="s">
        <v>415</v>
      </c>
      <c r="B32" s="102" t="s">
        <v>23</v>
      </c>
      <c r="C32" s="99" t="s">
        <v>34</v>
      </c>
      <c r="D32" s="102" t="s">
        <v>596</v>
      </c>
      <c r="E32" s="60" t="s">
        <v>611</v>
      </c>
      <c r="F32" s="118" t="s">
        <v>416</v>
      </c>
      <c r="G32" s="141" t="s">
        <v>614</v>
      </c>
      <c r="H32" s="130" t="s">
        <v>416</v>
      </c>
      <c r="I32" s="131" t="s">
        <v>582</v>
      </c>
      <c r="J32" s="130" t="s">
        <v>583</v>
      </c>
      <c r="K32" s="102" t="s">
        <v>577</v>
      </c>
      <c r="L32" s="60">
        <f t="shared" si="0"/>
        <v>144</v>
      </c>
      <c r="M32" s="99" t="s">
        <v>579</v>
      </c>
      <c r="N32" s="102"/>
    </row>
    <row r="33" spans="1:14" ht="60" x14ac:dyDescent="0.25">
      <c r="A33" s="3" t="s">
        <v>417</v>
      </c>
      <c r="B33" s="102" t="s">
        <v>23</v>
      </c>
      <c r="C33" s="99" t="s">
        <v>34</v>
      </c>
      <c r="D33" s="102" t="s">
        <v>596</v>
      </c>
      <c r="E33" s="60" t="s">
        <v>611</v>
      </c>
      <c r="F33" s="118" t="s">
        <v>418</v>
      </c>
      <c r="G33" s="141" t="s">
        <v>615</v>
      </c>
      <c r="H33" s="130" t="s">
        <v>418</v>
      </c>
      <c r="I33" s="131" t="s">
        <v>582</v>
      </c>
      <c r="J33" s="130" t="s">
        <v>583</v>
      </c>
      <c r="K33" s="102" t="s">
        <v>577</v>
      </c>
      <c r="L33" s="60">
        <f t="shared" si="0"/>
        <v>228</v>
      </c>
      <c r="M33" s="99" t="s">
        <v>579</v>
      </c>
      <c r="N33" s="102"/>
    </row>
    <row r="34" spans="1:14" ht="60" x14ac:dyDescent="0.25">
      <c r="A34" s="3" t="s">
        <v>419</v>
      </c>
      <c r="B34" s="102" t="s">
        <v>23</v>
      </c>
      <c r="C34" s="99" t="s">
        <v>34</v>
      </c>
      <c r="D34" s="102" t="s">
        <v>596</v>
      </c>
      <c r="E34" s="60" t="s">
        <v>611</v>
      </c>
      <c r="F34" s="118" t="s">
        <v>420</v>
      </c>
      <c r="G34" s="141" t="s">
        <v>616</v>
      </c>
      <c r="H34" s="130" t="s">
        <v>420</v>
      </c>
      <c r="I34" s="131" t="s">
        <v>582</v>
      </c>
      <c r="J34" s="130" t="s">
        <v>583</v>
      </c>
      <c r="K34" s="102" t="s">
        <v>577</v>
      </c>
      <c r="L34" s="60">
        <f t="shared" si="0"/>
        <v>130</v>
      </c>
      <c r="M34" s="99" t="s">
        <v>579</v>
      </c>
      <c r="N34" s="102"/>
    </row>
    <row r="35" spans="1:14" ht="48" x14ac:dyDescent="0.25">
      <c r="A35" s="14" t="s">
        <v>421</v>
      </c>
      <c r="B35" s="99" t="s">
        <v>22</v>
      </c>
      <c r="C35" s="99" t="s">
        <v>22</v>
      </c>
      <c r="D35" s="99" t="s">
        <v>119</v>
      </c>
      <c r="E35" s="60" t="s">
        <v>584</v>
      </c>
      <c r="F35" s="118" t="s">
        <v>424</v>
      </c>
      <c r="G35" s="141" t="s">
        <v>617</v>
      </c>
      <c r="H35" s="130" t="s">
        <v>424</v>
      </c>
      <c r="I35" s="131" t="s">
        <v>582</v>
      </c>
      <c r="J35" s="130" t="s">
        <v>583</v>
      </c>
      <c r="K35" s="102" t="s">
        <v>582</v>
      </c>
      <c r="L35" s="60">
        <f t="shared" si="0"/>
        <v>219</v>
      </c>
      <c r="M35" s="99" t="s">
        <v>579</v>
      </c>
      <c r="N35" s="60" t="s">
        <v>618</v>
      </c>
    </row>
    <row r="36" spans="1:14" ht="36" x14ac:dyDescent="0.25">
      <c r="A36" s="1" t="s">
        <v>111</v>
      </c>
      <c r="B36" s="102" t="s">
        <v>20</v>
      </c>
      <c r="C36" s="99" t="s">
        <v>29</v>
      </c>
      <c r="D36" s="102" t="s">
        <v>115</v>
      </c>
      <c r="E36" s="60" t="s">
        <v>568</v>
      </c>
      <c r="F36" s="118" t="s">
        <v>428</v>
      </c>
      <c r="G36" s="141" t="s">
        <v>428</v>
      </c>
      <c r="H36" s="130" t="s">
        <v>428</v>
      </c>
      <c r="I36" s="131" t="s">
        <v>582</v>
      </c>
      <c r="J36" s="130" t="s">
        <v>578</v>
      </c>
      <c r="K36" s="102" t="s">
        <v>577</v>
      </c>
      <c r="L36" s="60">
        <f t="shared" si="0"/>
        <v>156</v>
      </c>
      <c r="M36" s="99" t="s">
        <v>579</v>
      </c>
      <c r="N36" s="102"/>
    </row>
    <row r="37" spans="1:14" ht="45" customHeight="1" x14ac:dyDescent="0.25">
      <c r="A37" s="1" t="s">
        <v>429</v>
      </c>
      <c r="B37" s="102" t="s">
        <v>20</v>
      </c>
      <c r="C37" s="99" t="s">
        <v>31</v>
      </c>
      <c r="D37" s="102" t="s">
        <v>115</v>
      </c>
      <c r="E37" s="60" t="s">
        <v>584</v>
      </c>
      <c r="F37" s="118" t="s">
        <v>434</v>
      </c>
      <c r="G37" s="144" t="s">
        <v>434</v>
      </c>
      <c r="H37" s="130" t="s">
        <v>434</v>
      </c>
      <c r="I37" s="131" t="s">
        <v>577</v>
      </c>
      <c r="J37" s="130" t="s">
        <v>583</v>
      </c>
      <c r="K37" s="102" t="s">
        <v>582</v>
      </c>
      <c r="L37" s="60">
        <f t="shared" si="0"/>
        <v>163</v>
      </c>
      <c r="M37" s="99" t="s">
        <v>579</v>
      </c>
      <c r="N37" s="102"/>
    </row>
    <row r="38" spans="1:14" ht="84" x14ac:dyDescent="0.25">
      <c r="A38" s="1" t="s">
        <v>91</v>
      </c>
      <c r="B38" s="102" t="s">
        <v>20</v>
      </c>
      <c r="C38" s="99" t="s">
        <v>28</v>
      </c>
      <c r="D38" s="102" t="s">
        <v>115</v>
      </c>
      <c r="E38" s="60" t="s">
        <v>568</v>
      </c>
      <c r="F38" s="118" t="s">
        <v>438</v>
      </c>
      <c r="G38" s="141" t="s">
        <v>619</v>
      </c>
      <c r="H38" s="130" t="s">
        <v>438</v>
      </c>
      <c r="I38" s="134" t="s">
        <v>577</v>
      </c>
      <c r="J38" s="130" t="s">
        <v>578</v>
      </c>
      <c r="K38" s="102" t="s">
        <v>577</v>
      </c>
      <c r="L38" s="60">
        <f t="shared" si="0"/>
        <v>259</v>
      </c>
      <c r="M38" s="99" t="s">
        <v>579</v>
      </c>
      <c r="N38" s="102"/>
    </row>
    <row r="39" spans="1:14" ht="60" x14ac:dyDescent="0.2">
      <c r="A39" s="1" t="s">
        <v>99</v>
      </c>
      <c r="B39" s="102" t="s">
        <v>20</v>
      </c>
      <c r="C39" s="99" t="s">
        <v>28</v>
      </c>
      <c r="D39" s="102" t="s">
        <v>115</v>
      </c>
      <c r="E39" s="60" t="s">
        <v>568</v>
      </c>
      <c r="F39" s="118" t="s">
        <v>620</v>
      </c>
      <c r="G39" s="142" t="s">
        <v>621</v>
      </c>
      <c r="H39" s="130" t="s">
        <v>620</v>
      </c>
      <c r="I39" s="131" t="s">
        <v>577</v>
      </c>
      <c r="J39" s="130" t="s">
        <v>578</v>
      </c>
      <c r="K39" s="102" t="s">
        <v>577</v>
      </c>
      <c r="L39" s="60">
        <f t="shared" si="0"/>
        <v>203</v>
      </c>
      <c r="M39" s="99" t="s">
        <v>579</v>
      </c>
      <c r="N39" s="102"/>
    </row>
    <row r="40" spans="1:14" ht="60" x14ac:dyDescent="0.2">
      <c r="A40" s="1" t="s">
        <v>104</v>
      </c>
      <c r="B40" s="102" t="s">
        <v>20</v>
      </c>
      <c r="C40" s="99" t="s">
        <v>29</v>
      </c>
      <c r="D40" s="102" t="s">
        <v>115</v>
      </c>
      <c r="E40" s="60" t="s">
        <v>568</v>
      </c>
      <c r="F40" s="118" t="s">
        <v>444</v>
      </c>
      <c r="G40" s="142" t="s">
        <v>622</v>
      </c>
      <c r="H40" s="130" t="s">
        <v>444</v>
      </c>
      <c r="I40" s="131" t="s">
        <v>577</v>
      </c>
      <c r="J40" s="130" t="s">
        <v>578</v>
      </c>
      <c r="K40" s="102" t="s">
        <v>577</v>
      </c>
      <c r="L40" s="60">
        <f t="shared" si="0"/>
        <v>250</v>
      </c>
      <c r="M40" s="99" t="s">
        <v>579</v>
      </c>
      <c r="N40" s="102"/>
    </row>
    <row r="41" spans="1:14" ht="96" x14ac:dyDescent="0.25">
      <c r="A41" s="1" t="s">
        <v>107</v>
      </c>
      <c r="B41" s="102" t="s">
        <v>20</v>
      </c>
      <c r="C41" s="99" t="s">
        <v>29</v>
      </c>
      <c r="D41" s="102" t="s">
        <v>115</v>
      </c>
      <c r="E41" s="60" t="s">
        <v>568</v>
      </c>
      <c r="F41" s="118" t="s">
        <v>447</v>
      </c>
      <c r="G41" s="141" t="s">
        <v>623</v>
      </c>
      <c r="H41" s="130" t="s">
        <v>447</v>
      </c>
      <c r="I41" s="131" t="s">
        <v>577</v>
      </c>
      <c r="J41" s="130" t="s">
        <v>578</v>
      </c>
      <c r="K41" s="102" t="s">
        <v>577</v>
      </c>
      <c r="L41" s="60">
        <f t="shared" si="0"/>
        <v>252</v>
      </c>
      <c r="M41" s="99" t="s">
        <v>579</v>
      </c>
      <c r="N41" s="102"/>
    </row>
    <row r="42" spans="1:14" ht="48" x14ac:dyDescent="0.25">
      <c r="A42" s="1" t="s">
        <v>133</v>
      </c>
      <c r="B42" s="102" t="s">
        <v>20</v>
      </c>
      <c r="C42" s="99" t="s">
        <v>28</v>
      </c>
      <c r="D42" s="102" t="s">
        <v>115</v>
      </c>
      <c r="E42" s="60" t="s">
        <v>568</v>
      </c>
      <c r="F42" s="118" t="s">
        <v>451</v>
      </c>
      <c r="G42" s="141" t="s">
        <v>624</v>
      </c>
      <c r="H42" s="130" t="s">
        <v>451</v>
      </c>
      <c r="I42" s="131" t="s">
        <v>582</v>
      </c>
      <c r="J42" s="130" t="s">
        <v>578</v>
      </c>
      <c r="K42" s="102" t="s">
        <v>577</v>
      </c>
      <c r="L42" s="60">
        <f t="shared" si="0"/>
        <v>195</v>
      </c>
      <c r="M42" s="99" t="s">
        <v>579</v>
      </c>
      <c r="N42" s="102"/>
    </row>
    <row r="43" spans="1:14" ht="48" x14ac:dyDescent="0.25">
      <c r="A43" s="1" t="s">
        <v>103</v>
      </c>
      <c r="B43" s="102" t="s">
        <v>20</v>
      </c>
      <c r="C43" s="99" t="s">
        <v>28</v>
      </c>
      <c r="D43" s="102" t="s">
        <v>115</v>
      </c>
      <c r="E43" s="60" t="s">
        <v>568</v>
      </c>
      <c r="F43" s="118" t="s">
        <v>453</v>
      </c>
      <c r="G43" s="141" t="s">
        <v>576</v>
      </c>
      <c r="H43" s="130" t="s">
        <v>453</v>
      </c>
      <c r="I43" s="131" t="s">
        <v>577</v>
      </c>
      <c r="J43" s="130" t="s">
        <v>578</v>
      </c>
      <c r="K43" s="102" t="s">
        <v>577</v>
      </c>
      <c r="L43" s="60">
        <f t="shared" si="0"/>
        <v>241</v>
      </c>
      <c r="M43" s="99" t="s">
        <v>579</v>
      </c>
      <c r="N43" s="102"/>
    </row>
    <row r="44" spans="1:14" ht="36" x14ac:dyDescent="0.2">
      <c r="A44" s="1" t="s">
        <v>50</v>
      </c>
      <c r="B44" s="99" t="s">
        <v>22</v>
      </c>
      <c r="C44" s="99" t="s">
        <v>22</v>
      </c>
      <c r="D44" s="99" t="s">
        <v>115</v>
      </c>
      <c r="E44" s="60" t="s">
        <v>568</v>
      </c>
      <c r="F44" s="118" t="s">
        <v>457</v>
      </c>
      <c r="G44" s="142" t="s">
        <v>625</v>
      </c>
      <c r="H44" s="130" t="s">
        <v>457</v>
      </c>
      <c r="I44" s="132" t="s">
        <v>582</v>
      </c>
      <c r="J44" s="130" t="s">
        <v>578</v>
      </c>
      <c r="K44" s="102" t="s">
        <v>582</v>
      </c>
      <c r="L44" s="60"/>
      <c r="M44" s="99" t="s">
        <v>579</v>
      </c>
      <c r="N44" s="103"/>
    </row>
    <row r="45" spans="1:14" ht="36" x14ac:dyDescent="0.2">
      <c r="A45" s="14" t="s">
        <v>458</v>
      </c>
      <c r="B45" s="99" t="s">
        <v>22</v>
      </c>
      <c r="C45" s="99" t="s">
        <v>22</v>
      </c>
      <c r="D45" s="99" t="s">
        <v>119</v>
      </c>
      <c r="E45" s="60" t="s">
        <v>584</v>
      </c>
      <c r="F45" s="118" t="s">
        <v>461</v>
      </c>
      <c r="G45" s="142" t="s">
        <v>626</v>
      </c>
      <c r="H45" s="130" t="s">
        <v>461</v>
      </c>
      <c r="I45" s="132" t="s">
        <v>582</v>
      </c>
      <c r="J45" s="130" t="s">
        <v>583</v>
      </c>
      <c r="K45" s="102" t="s">
        <v>577</v>
      </c>
      <c r="L45" s="60">
        <f t="shared" ref="L45:L77" si="1">LEN(F45)</f>
        <v>163</v>
      </c>
      <c r="M45" s="99" t="s">
        <v>579</v>
      </c>
      <c r="N45" s="60"/>
    </row>
    <row r="46" spans="1:14" ht="60" x14ac:dyDescent="0.25">
      <c r="A46" s="14" t="s">
        <v>42</v>
      </c>
      <c r="B46" s="102" t="s">
        <v>18</v>
      </c>
      <c r="C46" s="99" t="s">
        <v>27</v>
      </c>
      <c r="D46" s="99" t="s">
        <v>119</v>
      </c>
      <c r="E46" s="99" t="s">
        <v>568</v>
      </c>
      <c r="F46" s="118" t="s">
        <v>464</v>
      </c>
      <c r="G46" s="141" t="s">
        <v>627</v>
      </c>
      <c r="H46" s="130" t="s">
        <v>464</v>
      </c>
      <c r="I46" s="131" t="s">
        <v>582</v>
      </c>
      <c r="J46" s="130" t="s">
        <v>578</v>
      </c>
      <c r="K46" s="102" t="s">
        <v>577</v>
      </c>
      <c r="L46" s="60">
        <f t="shared" si="1"/>
        <v>251</v>
      </c>
      <c r="M46" s="99" t="s">
        <v>577</v>
      </c>
      <c r="N46" s="102"/>
    </row>
    <row r="47" spans="1:14" ht="48" x14ac:dyDescent="0.2">
      <c r="A47" s="3" t="s">
        <v>53</v>
      </c>
      <c r="B47" s="102" t="s">
        <v>23</v>
      </c>
      <c r="C47" s="99" t="s">
        <v>36</v>
      </c>
      <c r="D47" s="102" t="s">
        <v>596</v>
      </c>
      <c r="E47" s="60" t="s">
        <v>584</v>
      </c>
      <c r="F47" s="118" t="s">
        <v>465</v>
      </c>
      <c r="G47" s="142" t="s">
        <v>628</v>
      </c>
      <c r="H47" s="130" t="s">
        <v>465</v>
      </c>
      <c r="I47" s="132" t="s">
        <v>582</v>
      </c>
      <c r="J47" s="130" t="s">
        <v>578</v>
      </c>
      <c r="K47" s="102" t="s">
        <v>582</v>
      </c>
      <c r="L47" s="60">
        <f t="shared" si="1"/>
        <v>255</v>
      </c>
      <c r="M47" s="99" t="s">
        <v>579</v>
      </c>
      <c r="N47" s="102"/>
    </row>
    <row r="48" spans="1:14" ht="48" x14ac:dyDescent="0.25">
      <c r="A48" s="3" t="s">
        <v>67</v>
      </c>
      <c r="B48" s="102" t="s">
        <v>23</v>
      </c>
      <c r="C48" s="99" t="s">
        <v>36</v>
      </c>
      <c r="D48" s="102" t="s">
        <v>596</v>
      </c>
      <c r="E48" s="60" t="s">
        <v>584</v>
      </c>
      <c r="F48" s="118" t="s">
        <v>466</v>
      </c>
      <c r="G48" s="141" t="s">
        <v>629</v>
      </c>
      <c r="H48" s="130" t="s">
        <v>466</v>
      </c>
      <c r="I48" s="131" t="s">
        <v>582</v>
      </c>
      <c r="J48" s="130" t="s">
        <v>578</v>
      </c>
      <c r="K48" s="102" t="s">
        <v>582</v>
      </c>
      <c r="L48" s="60">
        <f t="shared" si="1"/>
        <v>250</v>
      </c>
      <c r="M48" s="99" t="s">
        <v>579</v>
      </c>
      <c r="N48" s="102"/>
    </row>
    <row r="49" spans="1:14" ht="48" x14ac:dyDescent="0.25">
      <c r="A49" s="14" t="s">
        <v>63</v>
      </c>
      <c r="B49" s="102" t="s">
        <v>590</v>
      </c>
      <c r="C49" s="99" t="s">
        <v>32</v>
      </c>
      <c r="D49" s="99" t="s">
        <v>119</v>
      </c>
      <c r="E49" s="60" t="s">
        <v>584</v>
      </c>
      <c r="F49" s="118" t="s">
        <v>472</v>
      </c>
      <c r="G49" s="141" t="s">
        <v>630</v>
      </c>
      <c r="H49" s="130" t="s">
        <v>472</v>
      </c>
      <c r="I49" s="131" t="s">
        <v>582</v>
      </c>
      <c r="J49" s="130" t="s">
        <v>578</v>
      </c>
      <c r="K49" s="102" t="s">
        <v>582</v>
      </c>
      <c r="L49" s="60">
        <f t="shared" si="1"/>
        <v>155</v>
      </c>
      <c r="M49" s="99" t="s">
        <v>579</v>
      </c>
      <c r="N49" s="102"/>
    </row>
    <row r="50" spans="1:14" ht="48" x14ac:dyDescent="0.25">
      <c r="A50" s="1" t="s">
        <v>125</v>
      </c>
      <c r="B50" s="102" t="s">
        <v>20</v>
      </c>
      <c r="C50" s="99" t="s">
        <v>28</v>
      </c>
      <c r="D50" s="102" t="s">
        <v>115</v>
      </c>
      <c r="E50" s="60" t="s">
        <v>568</v>
      </c>
      <c r="F50" s="118" t="s">
        <v>474</v>
      </c>
      <c r="G50" s="141" t="s">
        <v>474</v>
      </c>
      <c r="H50" s="130" t="s">
        <v>474</v>
      </c>
      <c r="I50" s="131" t="s">
        <v>577</v>
      </c>
      <c r="J50" s="130" t="s">
        <v>578</v>
      </c>
      <c r="K50" s="102" t="s">
        <v>577</v>
      </c>
      <c r="L50" s="60">
        <f t="shared" si="1"/>
        <v>227</v>
      </c>
      <c r="M50" s="99" t="s">
        <v>579</v>
      </c>
      <c r="N50" s="102"/>
    </row>
    <row r="51" spans="1:14" ht="60" x14ac:dyDescent="0.2">
      <c r="A51" s="14" t="s">
        <v>126</v>
      </c>
      <c r="B51" s="102" t="s">
        <v>20</v>
      </c>
      <c r="C51" s="99" t="s">
        <v>29</v>
      </c>
      <c r="D51" s="99" t="s">
        <v>119</v>
      </c>
      <c r="E51" s="60" t="s">
        <v>568</v>
      </c>
      <c r="F51" s="118" t="s">
        <v>475</v>
      </c>
      <c r="G51" s="142" t="s">
        <v>631</v>
      </c>
      <c r="H51" s="130" t="s">
        <v>475</v>
      </c>
      <c r="I51" s="132" t="s">
        <v>577</v>
      </c>
      <c r="J51" s="130" t="s">
        <v>578</v>
      </c>
      <c r="K51" s="102" t="s">
        <v>577</v>
      </c>
      <c r="L51" s="60">
        <f t="shared" si="1"/>
        <v>214</v>
      </c>
      <c r="M51" s="99" t="s">
        <v>579</v>
      </c>
      <c r="N51" s="102"/>
    </row>
    <row r="52" spans="1:14" ht="48" x14ac:dyDescent="0.2">
      <c r="A52" s="1" t="s">
        <v>127</v>
      </c>
      <c r="B52" s="102" t="s">
        <v>20</v>
      </c>
      <c r="C52" s="99" t="s">
        <v>28</v>
      </c>
      <c r="D52" s="102" t="s">
        <v>115</v>
      </c>
      <c r="E52" s="60" t="s">
        <v>568</v>
      </c>
      <c r="F52" s="118" t="s">
        <v>476</v>
      </c>
      <c r="G52" s="142" t="s">
        <v>632</v>
      </c>
      <c r="H52" s="130" t="s">
        <v>476</v>
      </c>
      <c r="I52" s="132" t="s">
        <v>577</v>
      </c>
      <c r="J52" s="130" t="s">
        <v>578</v>
      </c>
      <c r="K52" s="102" t="s">
        <v>577</v>
      </c>
      <c r="L52" s="60">
        <f t="shared" si="1"/>
        <v>231</v>
      </c>
      <c r="M52" s="99" t="s">
        <v>579</v>
      </c>
      <c r="N52" s="102"/>
    </row>
    <row r="53" spans="1:14" ht="48" x14ac:dyDescent="0.2">
      <c r="A53" s="1" t="s">
        <v>129</v>
      </c>
      <c r="B53" s="102" t="s">
        <v>20</v>
      </c>
      <c r="C53" s="99" t="s">
        <v>28</v>
      </c>
      <c r="D53" s="102" t="s">
        <v>115</v>
      </c>
      <c r="E53" s="60" t="s">
        <v>568</v>
      </c>
      <c r="F53" s="118" t="s">
        <v>477</v>
      </c>
      <c r="G53" s="142" t="s">
        <v>477</v>
      </c>
      <c r="H53" s="130" t="s">
        <v>477</v>
      </c>
      <c r="I53" s="132" t="s">
        <v>577</v>
      </c>
      <c r="J53" s="130" t="s">
        <v>578</v>
      </c>
      <c r="K53" s="102" t="s">
        <v>577</v>
      </c>
      <c r="L53" s="60">
        <f t="shared" si="1"/>
        <v>236</v>
      </c>
      <c r="M53" s="99" t="s">
        <v>579</v>
      </c>
      <c r="N53" s="102"/>
    </row>
    <row r="54" spans="1:14" ht="36" x14ac:dyDescent="0.2">
      <c r="A54" s="3" t="s">
        <v>478</v>
      </c>
      <c r="B54" s="102" t="s">
        <v>23</v>
      </c>
      <c r="C54" s="99" t="s">
        <v>37</v>
      </c>
      <c r="D54" s="102" t="s">
        <v>596</v>
      </c>
      <c r="E54" s="60" t="s">
        <v>584</v>
      </c>
      <c r="F54" s="118" t="s">
        <v>479</v>
      </c>
      <c r="G54" s="142" t="s">
        <v>633</v>
      </c>
      <c r="H54" s="130" t="s">
        <v>479</v>
      </c>
      <c r="I54" s="132" t="s">
        <v>582</v>
      </c>
      <c r="J54" s="130" t="s">
        <v>578</v>
      </c>
      <c r="K54" s="102" t="s">
        <v>582</v>
      </c>
      <c r="L54" s="60">
        <f t="shared" si="1"/>
        <v>193</v>
      </c>
      <c r="M54" s="99" t="s">
        <v>579</v>
      </c>
      <c r="N54" s="102" t="s">
        <v>610</v>
      </c>
    </row>
    <row r="55" spans="1:14" ht="84" x14ac:dyDescent="0.2">
      <c r="A55" s="3" t="s">
        <v>481</v>
      </c>
      <c r="B55" s="102" t="s">
        <v>23</v>
      </c>
      <c r="C55" s="99" t="s">
        <v>35</v>
      </c>
      <c r="D55" s="102" t="s">
        <v>596</v>
      </c>
      <c r="E55" s="60" t="s">
        <v>584</v>
      </c>
      <c r="F55" s="118" t="s">
        <v>482</v>
      </c>
      <c r="G55" s="142" t="s">
        <v>482</v>
      </c>
      <c r="H55" s="130" t="s">
        <v>482</v>
      </c>
      <c r="I55" s="132" t="s">
        <v>582</v>
      </c>
      <c r="J55" s="130" t="s">
        <v>583</v>
      </c>
      <c r="K55" s="102" t="s">
        <v>577</v>
      </c>
      <c r="L55" s="60">
        <f t="shared" si="1"/>
        <v>201</v>
      </c>
      <c r="M55" s="99" t="s">
        <v>579</v>
      </c>
      <c r="N55" s="102"/>
    </row>
    <row r="56" spans="1:14" ht="60" x14ac:dyDescent="0.25">
      <c r="A56" s="14" t="s">
        <v>76</v>
      </c>
      <c r="B56" s="99" t="s">
        <v>22</v>
      </c>
      <c r="C56" s="99" t="s">
        <v>22</v>
      </c>
      <c r="D56" s="99" t="s">
        <v>119</v>
      </c>
      <c r="E56" s="60" t="s">
        <v>584</v>
      </c>
      <c r="F56" s="118" t="s">
        <v>484</v>
      </c>
      <c r="G56" s="141" t="s">
        <v>634</v>
      </c>
      <c r="H56" s="130" t="s">
        <v>484</v>
      </c>
      <c r="I56" s="131" t="s">
        <v>582</v>
      </c>
      <c r="J56" s="130" t="s">
        <v>578</v>
      </c>
      <c r="K56" s="102" t="s">
        <v>577</v>
      </c>
      <c r="L56" s="60">
        <f t="shared" si="1"/>
        <v>201</v>
      </c>
      <c r="M56" s="99" t="s">
        <v>579</v>
      </c>
      <c r="N56" s="60" t="s">
        <v>635</v>
      </c>
    </row>
    <row r="57" spans="1:14" ht="84" x14ac:dyDescent="0.25">
      <c r="A57" s="3" t="s">
        <v>486</v>
      </c>
      <c r="B57" s="102" t="s">
        <v>23</v>
      </c>
      <c r="C57" s="99" t="s">
        <v>36</v>
      </c>
      <c r="D57" s="102" t="s">
        <v>596</v>
      </c>
      <c r="E57" s="60" t="s">
        <v>584</v>
      </c>
      <c r="F57" s="118" t="s">
        <v>487</v>
      </c>
      <c r="G57" s="141" t="s">
        <v>636</v>
      </c>
      <c r="H57" s="130" t="s">
        <v>487</v>
      </c>
      <c r="I57" s="131" t="s">
        <v>577</v>
      </c>
      <c r="J57" s="130" t="s">
        <v>578</v>
      </c>
      <c r="K57" s="102" t="s">
        <v>582</v>
      </c>
      <c r="L57" s="60">
        <f t="shared" si="1"/>
        <v>251</v>
      </c>
      <c r="M57" s="99" t="s">
        <v>579</v>
      </c>
      <c r="N57" s="102" t="s">
        <v>610</v>
      </c>
    </row>
    <row r="58" spans="1:14" ht="48" x14ac:dyDescent="0.25">
      <c r="A58" s="1" t="s">
        <v>48</v>
      </c>
      <c r="B58" s="102" t="s">
        <v>590</v>
      </c>
      <c r="C58" s="99" t="s">
        <v>32</v>
      </c>
      <c r="D58" s="102" t="s">
        <v>115</v>
      </c>
      <c r="E58" s="60" t="s">
        <v>584</v>
      </c>
      <c r="F58" s="118" t="s">
        <v>489</v>
      </c>
      <c r="G58" s="141" t="s">
        <v>489</v>
      </c>
      <c r="H58" s="130" t="s">
        <v>489</v>
      </c>
      <c r="I58" s="131" t="s">
        <v>582</v>
      </c>
      <c r="J58" s="130" t="s">
        <v>578</v>
      </c>
      <c r="K58" s="102" t="s">
        <v>582</v>
      </c>
      <c r="L58" s="60">
        <f t="shared" si="1"/>
        <v>148</v>
      </c>
      <c r="M58" s="99" t="s">
        <v>579</v>
      </c>
      <c r="N58" s="103" t="s">
        <v>637</v>
      </c>
    </row>
    <row r="59" spans="1:14" ht="72" x14ac:dyDescent="0.25">
      <c r="A59" s="1" t="s">
        <v>106</v>
      </c>
      <c r="B59" s="102" t="s">
        <v>20</v>
      </c>
      <c r="C59" s="99" t="s">
        <v>28</v>
      </c>
      <c r="D59" s="102" t="s">
        <v>115</v>
      </c>
      <c r="E59" s="60" t="s">
        <v>568</v>
      </c>
      <c r="F59" s="118" t="s">
        <v>491</v>
      </c>
      <c r="G59" s="141" t="s">
        <v>638</v>
      </c>
      <c r="H59" s="130" t="s">
        <v>491</v>
      </c>
      <c r="I59" s="131" t="s">
        <v>577</v>
      </c>
      <c r="J59" s="130" t="s">
        <v>578</v>
      </c>
      <c r="K59" s="102" t="s">
        <v>577</v>
      </c>
      <c r="L59" s="60">
        <f t="shared" si="1"/>
        <v>247</v>
      </c>
      <c r="M59" s="99" t="s">
        <v>579</v>
      </c>
      <c r="N59" s="102"/>
    </row>
    <row r="60" spans="1:14" ht="48" x14ac:dyDescent="0.25">
      <c r="A60" s="1" t="s">
        <v>109</v>
      </c>
      <c r="B60" s="102" t="s">
        <v>20</v>
      </c>
      <c r="C60" s="99" t="s">
        <v>28</v>
      </c>
      <c r="D60" s="102" t="s">
        <v>115</v>
      </c>
      <c r="E60" s="60" t="s">
        <v>568</v>
      </c>
      <c r="F60" s="118" t="s">
        <v>492</v>
      </c>
      <c r="G60" s="141" t="s">
        <v>639</v>
      </c>
      <c r="H60" s="130" t="s">
        <v>492</v>
      </c>
      <c r="I60" s="131" t="s">
        <v>577</v>
      </c>
      <c r="J60" s="130" t="s">
        <v>578</v>
      </c>
      <c r="K60" s="102" t="s">
        <v>577</v>
      </c>
      <c r="L60" s="60">
        <f t="shared" si="1"/>
        <v>194</v>
      </c>
      <c r="M60" s="99" t="s">
        <v>579</v>
      </c>
      <c r="N60" s="102"/>
    </row>
    <row r="61" spans="1:14" ht="108" x14ac:dyDescent="0.25">
      <c r="A61" s="14" t="s">
        <v>640</v>
      </c>
      <c r="B61" s="102" t="s">
        <v>18</v>
      </c>
      <c r="C61" s="99" t="s">
        <v>26</v>
      </c>
      <c r="D61" s="99" t="s">
        <v>119</v>
      </c>
      <c r="E61" s="99" t="s">
        <v>568</v>
      </c>
      <c r="F61" s="118" t="s">
        <v>501</v>
      </c>
      <c r="G61" s="144" t="s">
        <v>641</v>
      </c>
      <c r="H61" s="140" t="s">
        <v>641</v>
      </c>
      <c r="I61" s="60" t="s">
        <v>582</v>
      </c>
      <c r="J61" s="130" t="s">
        <v>578</v>
      </c>
      <c r="K61" s="102" t="s">
        <v>577</v>
      </c>
      <c r="L61" s="60">
        <f t="shared" si="1"/>
        <v>203</v>
      </c>
      <c r="M61" s="99" t="s">
        <v>577</v>
      </c>
      <c r="N61" s="102"/>
    </row>
    <row r="62" spans="1:14" ht="36" x14ac:dyDescent="0.25">
      <c r="A62" s="14" t="s">
        <v>57</v>
      </c>
      <c r="B62" s="102" t="s">
        <v>18</v>
      </c>
      <c r="C62" s="99" t="s">
        <v>26</v>
      </c>
      <c r="D62" s="99" t="s">
        <v>119</v>
      </c>
      <c r="E62" s="99" t="s">
        <v>568</v>
      </c>
      <c r="F62" s="118" t="s">
        <v>505</v>
      </c>
      <c r="G62" s="141" t="s">
        <v>642</v>
      </c>
      <c r="H62" s="130" t="s">
        <v>505</v>
      </c>
      <c r="I62" s="131" t="s">
        <v>582</v>
      </c>
      <c r="J62" s="130" t="s">
        <v>578</v>
      </c>
      <c r="K62" s="102" t="s">
        <v>577</v>
      </c>
      <c r="L62" s="60">
        <f t="shared" si="1"/>
        <v>85</v>
      </c>
      <c r="M62" s="99" t="s">
        <v>577</v>
      </c>
      <c r="N62" s="102"/>
    </row>
    <row r="63" spans="1:14" ht="36" x14ac:dyDescent="0.25">
      <c r="A63" s="14" t="s">
        <v>709</v>
      </c>
      <c r="B63" s="102" t="s">
        <v>18</v>
      </c>
      <c r="C63" s="99" t="s">
        <v>26</v>
      </c>
      <c r="D63" s="99" t="s">
        <v>119</v>
      </c>
      <c r="E63" s="99" t="s">
        <v>568</v>
      </c>
      <c r="F63" s="118" t="s">
        <v>712</v>
      </c>
      <c r="G63" s="141" t="s">
        <v>713</v>
      </c>
      <c r="H63" s="130" t="s">
        <v>712</v>
      </c>
      <c r="I63" s="131" t="s">
        <v>582</v>
      </c>
      <c r="J63" s="130" t="s">
        <v>578</v>
      </c>
      <c r="K63" s="102" t="s">
        <v>577</v>
      </c>
      <c r="L63" s="60">
        <f>LEN(F63)</f>
        <v>176</v>
      </c>
      <c r="M63" s="99" t="s">
        <v>577</v>
      </c>
      <c r="N63" s="102"/>
    </row>
    <row r="64" spans="1:14" ht="72" x14ac:dyDescent="0.25">
      <c r="A64" s="1" t="s">
        <v>131</v>
      </c>
      <c r="B64" s="102" t="s">
        <v>20</v>
      </c>
      <c r="C64" s="99" t="s">
        <v>28</v>
      </c>
      <c r="D64" s="102" t="s">
        <v>115</v>
      </c>
      <c r="E64" s="60" t="s">
        <v>568</v>
      </c>
      <c r="F64" s="118" t="s">
        <v>507</v>
      </c>
      <c r="G64" s="141" t="s">
        <v>643</v>
      </c>
      <c r="H64" s="130" t="s">
        <v>507</v>
      </c>
      <c r="I64" s="131" t="s">
        <v>577</v>
      </c>
      <c r="J64" s="130" t="s">
        <v>578</v>
      </c>
      <c r="K64" s="102" t="s">
        <v>577</v>
      </c>
      <c r="L64" s="60">
        <f t="shared" si="1"/>
        <v>241</v>
      </c>
      <c r="M64" s="99" t="s">
        <v>579</v>
      </c>
      <c r="N64" s="102"/>
    </row>
    <row r="65" spans="1:14" ht="84" x14ac:dyDescent="0.25">
      <c r="A65" s="3" t="s">
        <v>89</v>
      </c>
      <c r="B65" s="102" t="s">
        <v>23</v>
      </c>
      <c r="C65" s="99" t="s">
        <v>37</v>
      </c>
      <c r="D65" s="102" t="s">
        <v>596</v>
      </c>
      <c r="E65" s="60" t="s">
        <v>568</v>
      </c>
      <c r="F65" s="118" t="s">
        <v>508</v>
      </c>
      <c r="G65" s="141" t="s">
        <v>644</v>
      </c>
      <c r="H65" s="130" t="s">
        <v>508</v>
      </c>
      <c r="I65" s="131" t="s">
        <v>582</v>
      </c>
      <c r="J65" s="130" t="s">
        <v>578</v>
      </c>
      <c r="K65" s="102" t="s">
        <v>577</v>
      </c>
      <c r="L65" s="60">
        <f t="shared" si="1"/>
        <v>170</v>
      </c>
      <c r="M65" s="99" t="s">
        <v>579</v>
      </c>
      <c r="N65" s="102" t="s">
        <v>645</v>
      </c>
    </row>
    <row r="66" spans="1:14" ht="84" x14ac:dyDescent="0.2">
      <c r="A66" s="1" t="s">
        <v>5</v>
      </c>
      <c r="B66" s="102" t="s">
        <v>20</v>
      </c>
      <c r="C66" s="99" t="s">
        <v>28</v>
      </c>
      <c r="D66" s="102" t="s">
        <v>115</v>
      </c>
      <c r="E66" s="60" t="s">
        <v>568</v>
      </c>
      <c r="F66" s="118" t="s">
        <v>509</v>
      </c>
      <c r="G66" s="142" t="s">
        <v>646</v>
      </c>
      <c r="H66" s="130" t="s">
        <v>509</v>
      </c>
      <c r="I66" s="132" t="s">
        <v>582</v>
      </c>
      <c r="J66" s="130" t="s">
        <v>578</v>
      </c>
      <c r="K66" s="102" t="s">
        <v>577</v>
      </c>
      <c r="L66" s="60">
        <f t="shared" si="1"/>
        <v>237</v>
      </c>
      <c r="M66" s="99" t="s">
        <v>579</v>
      </c>
      <c r="N66" s="102"/>
    </row>
    <row r="67" spans="1:14" ht="84" x14ac:dyDescent="0.25">
      <c r="A67" s="14" t="s">
        <v>510</v>
      </c>
      <c r="B67" s="102" t="s">
        <v>20</v>
      </c>
      <c r="C67" s="99" t="s">
        <v>31</v>
      </c>
      <c r="D67" s="99" t="s">
        <v>119</v>
      </c>
      <c r="E67" s="60" t="s">
        <v>584</v>
      </c>
      <c r="F67" s="118" t="s">
        <v>511</v>
      </c>
      <c r="G67" s="141" t="s">
        <v>511</v>
      </c>
      <c r="H67" s="130" t="s">
        <v>511</v>
      </c>
      <c r="I67" s="131" t="s">
        <v>582</v>
      </c>
      <c r="J67" s="130" t="s">
        <v>583</v>
      </c>
      <c r="K67" s="102" t="s">
        <v>577</v>
      </c>
      <c r="L67" s="60">
        <f t="shared" si="1"/>
        <v>114</v>
      </c>
      <c r="M67" s="99" t="s">
        <v>579</v>
      </c>
      <c r="N67" s="102"/>
    </row>
    <row r="68" spans="1:14" ht="48" x14ac:dyDescent="0.25">
      <c r="A68" s="14" t="s">
        <v>136</v>
      </c>
      <c r="B68" s="102" t="s">
        <v>20</v>
      </c>
      <c r="C68" s="99" t="s">
        <v>28</v>
      </c>
      <c r="D68" s="99" t="s">
        <v>119</v>
      </c>
      <c r="E68" s="60" t="s">
        <v>568</v>
      </c>
      <c r="F68" s="118" t="s">
        <v>512</v>
      </c>
      <c r="G68" s="141" t="s">
        <v>647</v>
      </c>
      <c r="H68" s="130" t="s">
        <v>512</v>
      </c>
      <c r="I68" s="131" t="s">
        <v>577</v>
      </c>
      <c r="J68" s="130" t="s">
        <v>578</v>
      </c>
      <c r="K68" s="102" t="s">
        <v>577</v>
      </c>
      <c r="L68" s="60">
        <f t="shared" si="1"/>
        <v>175</v>
      </c>
      <c r="M68" s="99" t="s">
        <v>579</v>
      </c>
      <c r="N68" s="102"/>
    </row>
    <row r="69" spans="1:14" ht="48" x14ac:dyDescent="0.25">
      <c r="A69" s="14" t="s">
        <v>135</v>
      </c>
      <c r="B69" s="102" t="s">
        <v>20</v>
      </c>
      <c r="C69" s="99" t="s">
        <v>28</v>
      </c>
      <c r="D69" s="99" t="s">
        <v>119</v>
      </c>
      <c r="E69" s="60" t="s">
        <v>568</v>
      </c>
      <c r="F69" s="118" t="s">
        <v>516</v>
      </c>
      <c r="G69" s="141" t="s">
        <v>648</v>
      </c>
      <c r="H69" s="130" t="s">
        <v>516</v>
      </c>
      <c r="I69" s="131" t="s">
        <v>577</v>
      </c>
      <c r="J69" s="130" t="s">
        <v>578</v>
      </c>
      <c r="K69" s="102" t="s">
        <v>577</v>
      </c>
      <c r="L69" s="60">
        <f t="shared" si="1"/>
        <v>169</v>
      </c>
      <c r="M69" s="99" t="s">
        <v>579</v>
      </c>
      <c r="N69" s="102"/>
    </row>
    <row r="70" spans="1:14" ht="36" x14ac:dyDescent="0.2">
      <c r="A70" s="1" t="s">
        <v>56</v>
      </c>
      <c r="B70" s="102" t="s">
        <v>18</v>
      </c>
      <c r="C70" s="102" t="s">
        <v>25</v>
      </c>
      <c r="D70" s="102" t="s">
        <v>115</v>
      </c>
      <c r="E70" s="60" t="s">
        <v>568</v>
      </c>
      <c r="F70" s="118" t="s">
        <v>518</v>
      </c>
      <c r="G70" s="142" t="s">
        <v>649</v>
      </c>
      <c r="H70" s="130" t="s">
        <v>518</v>
      </c>
      <c r="I70" s="132" t="s">
        <v>582</v>
      </c>
      <c r="J70" s="130" t="s">
        <v>578</v>
      </c>
      <c r="K70" s="102" t="s">
        <v>577</v>
      </c>
      <c r="L70" s="60">
        <f t="shared" si="1"/>
        <v>118</v>
      </c>
      <c r="M70" s="99" t="s">
        <v>577</v>
      </c>
      <c r="N70" s="102"/>
    </row>
    <row r="71" spans="1:14" ht="48" x14ac:dyDescent="0.25">
      <c r="A71" s="3" t="s">
        <v>519</v>
      </c>
      <c r="B71" s="102" t="s">
        <v>23</v>
      </c>
      <c r="C71" s="99" t="s">
        <v>38</v>
      </c>
      <c r="D71" s="102" t="s">
        <v>596</v>
      </c>
      <c r="E71" s="60" t="s">
        <v>568</v>
      </c>
      <c r="F71" s="118" t="s">
        <v>520</v>
      </c>
      <c r="G71" s="141" t="s">
        <v>520</v>
      </c>
      <c r="H71" s="130" t="s">
        <v>520</v>
      </c>
      <c r="I71" s="131" t="s">
        <v>582</v>
      </c>
      <c r="J71" s="130" t="s">
        <v>583</v>
      </c>
      <c r="K71" s="102" t="s">
        <v>582</v>
      </c>
      <c r="L71" s="60">
        <f t="shared" si="1"/>
        <v>62</v>
      </c>
      <c r="M71" s="99" t="s">
        <v>650</v>
      </c>
      <c r="N71" s="102"/>
    </row>
    <row r="72" spans="1:14" ht="24" x14ac:dyDescent="0.2">
      <c r="A72" s="3" t="s">
        <v>521</v>
      </c>
      <c r="B72" s="102" t="s">
        <v>23</v>
      </c>
      <c r="C72" s="99" t="s">
        <v>38</v>
      </c>
      <c r="D72" s="102" t="s">
        <v>596</v>
      </c>
      <c r="E72" s="60" t="s">
        <v>584</v>
      </c>
      <c r="F72" s="118" t="s">
        <v>522</v>
      </c>
      <c r="G72" s="142" t="s">
        <v>522</v>
      </c>
      <c r="H72" s="130" t="s">
        <v>522</v>
      </c>
      <c r="I72" s="132" t="s">
        <v>582</v>
      </c>
      <c r="J72" s="130" t="s">
        <v>583</v>
      </c>
      <c r="K72" s="102" t="s">
        <v>582</v>
      </c>
      <c r="L72" s="60">
        <f t="shared" si="1"/>
        <v>41</v>
      </c>
      <c r="M72" s="99" t="s">
        <v>650</v>
      </c>
      <c r="N72" s="102"/>
    </row>
    <row r="73" spans="1:14" ht="48" x14ac:dyDescent="0.25">
      <c r="A73" s="3" t="s">
        <v>97</v>
      </c>
      <c r="B73" s="102" t="s">
        <v>23</v>
      </c>
      <c r="C73" s="99" t="s">
        <v>37</v>
      </c>
      <c r="D73" s="102" t="s">
        <v>596</v>
      </c>
      <c r="E73" s="60" t="s">
        <v>568</v>
      </c>
      <c r="F73" s="118" t="s">
        <v>523</v>
      </c>
      <c r="G73" s="141" t="s">
        <v>651</v>
      </c>
      <c r="H73" s="130" t="s">
        <v>523</v>
      </c>
      <c r="I73" s="131" t="s">
        <v>582</v>
      </c>
      <c r="J73" s="130" t="s">
        <v>578</v>
      </c>
      <c r="K73" s="102" t="s">
        <v>577</v>
      </c>
      <c r="L73" s="60">
        <f t="shared" si="1"/>
        <v>202</v>
      </c>
      <c r="M73" s="99" t="s">
        <v>579</v>
      </c>
      <c r="N73" s="102" t="s">
        <v>645</v>
      </c>
    </row>
    <row r="74" spans="1:14" ht="48" x14ac:dyDescent="0.25">
      <c r="A74" s="14" t="s">
        <v>130</v>
      </c>
      <c r="B74" s="102" t="s">
        <v>20</v>
      </c>
      <c r="C74" s="99" t="s">
        <v>29</v>
      </c>
      <c r="D74" s="99" t="s">
        <v>119</v>
      </c>
      <c r="E74" s="60" t="s">
        <v>568</v>
      </c>
      <c r="F74" s="118" t="s">
        <v>526</v>
      </c>
      <c r="G74" s="141" t="s">
        <v>652</v>
      </c>
      <c r="H74" s="130" t="s">
        <v>526</v>
      </c>
      <c r="I74" s="131" t="s">
        <v>582</v>
      </c>
      <c r="J74" s="130" t="s">
        <v>578</v>
      </c>
      <c r="K74" s="102" t="s">
        <v>577</v>
      </c>
      <c r="L74" s="60">
        <f t="shared" si="1"/>
        <v>255</v>
      </c>
      <c r="M74" s="99" t="s">
        <v>579</v>
      </c>
      <c r="N74" s="102"/>
    </row>
    <row r="75" spans="1:14" ht="36" x14ac:dyDescent="0.2">
      <c r="A75" s="1" t="s">
        <v>45</v>
      </c>
      <c r="B75" s="102" t="s">
        <v>20</v>
      </c>
      <c r="C75" s="99" t="s">
        <v>29</v>
      </c>
      <c r="D75" s="102" t="s">
        <v>115</v>
      </c>
      <c r="E75" s="60" t="s">
        <v>568</v>
      </c>
      <c r="F75" s="118" t="s">
        <v>528</v>
      </c>
      <c r="G75" s="142" t="s">
        <v>653</v>
      </c>
      <c r="H75" s="130" t="s">
        <v>528</v>
      </c>
      <c r="I75" s="132" t="s">
        <v>582</v>
      </c>
      <c r="J75" s="130" t="s">
        <v>578</v>
      </c>
      <c r="K75" s="102" t="s">
        <v>577</v>
      </c>
      <c r="L75" s="60">
        <f t="shared" si="1"/>
        <v>140</v>
      </c>
      <c r="M75" s="99" t="s">
        <v>579</v>
      </c>
      <c r="N75" s="102"/>
    </row>
    <row r="76" spans="1:14" ht="60" x14ac:dyDescent="0.2">
      <c r="A76" s="105" t="s">
        <v>529</v>
      </c>
      <c r="B76" s="102" t="s">
        <v>20</v>
      </c>
      <c r="C76" s="99" t="s">
        <v>322</v>
      </c>
      <c r="D76" s="99" t="s">
        <v>119</v>
      </c>
      <c r="E76" s="60" t="s">
        <v>584</v>
      </c>
      <c r="F76" s="118" t="s">
        <v>461</v>
      </c>
      <c r="G76" s="142" t="s">
        <v>654</v>
      </c>
      <c r="H76" s="130" t="s">
        <v>461</v>
      </c>
      <c r="I76" s="132" t="s">
        <v>582</v>
      </c>
      <c r="J76" s="133" t="s">
        <v>583</v>
      </c>
      <c r="K76" s="106" t="s">
        <v>577</v>
      </c>
      <c r="L76" s="60">
        <f t="shared" si="1"/>
        <v>163</v>
      </c>
      <c r="M76" s="99" t="s">
        <v>579</v>
      </c>
      <c r="N76" s="60" t="s">
        <v>655</v>
      </c>
    </row>
    <row r="77" spans="1:14" ht="72" x14ac:dyDescent="0.25">
      <c r="A77" s="1" t="s">
        <v>100</v>
      </c>
      <c r="B77" s="102" t="s">
        <v>20</v>
      </c>
      <c r="C77" s="99" t="s">
        <v>29</v>
      </c>
      <c r="D77" s="102" t="s">
        <v>115</v>
      </c>
      <c r="E77" s="60" t="s">
        <v>568</v>
      </c>
      <c r="F77" s="118" t="s">
        <v>532</v>
      </c>
      <c r="G77" s="144" t="s">
        <v>656</v>
      </c>
      <c r="H77" s="140" t="s">
        <v>656</v>
      </c>
      <c r="I77" s="60" t="s">
        <v>582</v>
      </c>
      <c r="J77" s="130" t="s">
        <v>578</v>
      </c>
      <c r="K77" s="102" t="s">
        <v>577</v>
      </c>
      <c r="L77" s="60">
        <f t="shared" si="1"/>
        <v>110</v>
      </c>
      <c r="M77" s="99" t="s">
        <v>579</v>
      </c>
      <c r="N77" s="102"/>
    </row>
    <row r="78" spans="1:14" ht="60" x14ac:dyDescent="0.25">
      <c r="A78" s="3" t="s">
        <v>54</v>
      </c>
      <c r="B78" s="102" t="s">
        <v>23</v>
      </c>
      <c r="C78" s="99" t="s">
        <v>37</v>
      </c>
      <c r="D78" s="102" t="s">
        <v>596</v>
      </c>
      <c r="E78" s="60" t="s">
        <v>568</v>
      </c>
      <c r="F78" s="118" t="s">
        <v>533</v>
      </c>
      <c r="G78" s="141" t="s">
        <v>657</v>
      </c>
      <c r="H78" s="130" t="s">
        <v>533</v>
      </c>
      <c r="I78" s="131" t="s">
        <v>582</v>
      </c>
      <c r="J78" s="130" t="s">
        <v>578</v>
      </c>
      <c r="K78" s="102" t="s">
        <v>577</v>
      </c>
      <c r="L78" s="60">
        <f t="shared" ref="L78:L95" si="2">LEN(F78)</f>
        <v>191</v>
      </c>
      <c r="M78" s="99" t="s">
        <v>579</v>
      </c>
      <c r="N78" s="102"/>
    </row>
    <row r="79" spans="1:14" ht="36" x14ac:dyDescent="0.25">
      <c r="A79" s="1" t="s">
        <v>110</v>
      </c>
      <c r="B79" s="102" t="s">
        <v>20</v>
      </c>
      <c r="C79" s="99" t="s">
        <v>29</v>
      </c>
      <c r="D79" s="102" t="s">
        <v>115</v>
      </c>
      <c r="E79" s="60" t="s">
        <v>568</v>
      </c>
      <c r="F79" s="118" t="s">
        <v>538</v>
      </c>
      <c r="G79" s="141" t="s">
        <v>658</v>
      </c>
      <c r="H79" s="130" t="s">
        <v>538</v>
      </c>
      <c r="I79" s="131" t="s">
        <v>582</v>
      </c>
      <c r="J79" s="130" t="s">
        <v>578</v>
      </c>
      <c r="K79" s="102" t="s">
        <v>577</v>
      </c>
      <c r="L79" s="60">
        <f t="shared" si="2"/>
        <v>127</v>
      </c>
      <c r="M79" s="99" t="s">
        <v>579</v>
      </c>
      <c r="N79" s="102"/>
    </row>
    <row r="80" spans="1:14" ht="36" x14ac:dyDescent="0.2">
      <c r="A80" s="3" t="s">
        <v>68</v>
      </c>
      <c r="B80" s="102" t="s">
        <v>23</v>
      </c>
      <c r="C80" s="99" t="s">
        <v>37</v>
      </c>
      <c r="D80" s="102" t="s">
        <v>596</v>
      </c>
      <c r="E80" s="60" t="s">
        <v>568</v>
      </c>
      <c r="F80" s="118" t="s">
        <v>539</v>
      </c>
      <c r="G80" s="142" t="s">
        <v>659</v>
      </c>
      <c r="H80" s="130" t="s">
        <v>539</v>
      </c>
      <c r="I80" s="132" t="s">
        <v>582</v>
      </c>
      <c r="J80" s="130" t="s">
        <v>578</v>
      </c>
      <c r="K80" s="102" t="s">
        <v>577</v>
      </c>
      <c r="L80" s="60">
        <f t="shared" si="2"/>
        <v>133</v>
      </c>
      <c r="M80" s="99" t="s">
        <v>579</v>
      </c>
      <c r="N80" s="102"/>
    </row>
    <row r="81" spans="1:14" ht="48" x14ac:dyDescent="0.25">
      <c r="A81" s="14" t="s">
        <v>132</v>
      </c>
      <c r="B81" s="102" t="s">
        <v>20</v>
      </c>
      <c r="C81" s="99" t="s">
        <v>29</v>
      </c>
      <c r="D81" s="99" t="s">
        <v>119</v>
      </c>
      <c r="E81" s="60" t="s">
        <v>568</v>
      </c>
      <c r="F81" s="118" t="s">
        <v>540</v>
      </c>
      <c r="G81" s="143" t="s">
        <v>591</v>
      </c>
      <c r="H81" s="130" t="s">
        <v>540</v>
      </c>
      <c r="I81" s="60" t="s">
        <v>577</v>
      </c>
      <c r="J81" s="130" t="s">
        <v>578</v>
      </c>
      <c r="K81" s="102" t="s">
        <v>577</v>
      </c>
      <c r="L81" s="60">
        <f t="shared" si="2"/>
        <v>253</v>
      </c>
      <c r="M81" s="99" t="s">
        <v>579</v>
      </c>
      <c r="N81" s="102"/>
    </row>
    <row r="82" spans="1:14" ht="48" x14ac:dyDescent="0.2">
      <c r="A82" s="14" t="s">
        <v>134</v>
      </c>
      <c r="B82" s="102" t="s">
        <v>20</v>
      </c>
      <c r="C82" s="99" t="s">
        <v>28</v>
      </c>
      <c r="D82" s="99" t="s">
        <v>119</v>
      </c>
      <c r="E82" s="60" t="s">
        <v>568</v>
      </c>
      <c r="F82" s="118" t="s">
        <v>541</v>
      </c>
      <c r="G82" s="142" t="s">
        <v>541</v>
      </c>
      <c r="H82" s="130" t="s">
        <v>541</v>
      </c>
      <c r="I82" s="132" t="s">
        <v>577</v>
      </c>
      <c r="J82" s="130" t="s">
        <v>578</v>
      </c>
      <c r="K82" s="102" t="s">
        <v>577</v>
      </c>
      <c r="L82" s="60">
        <f t="shared" si="2"/>
        <v>76</v>
      </c>
      <c r="M82" s="99" t="s">
        <v>579</v>
      </c>
      <c r="N82" s="102"/>
    </row>
    <row r="83" spans="1:14" ht="36" x14ac:dyDescent="0.25">
      <c r="A83" s="1" t="s">
        <v>542</v>
      </c>
      <c r="B83" s="102" t="s">
        <v>20</v>
      </c>
      <c r="C83" s="99" t="s">
        <v>322</v>
      </c>
      <c r="D83" s="102" t="s">
        <v>115</v>
      </c>
      <c r="E83" s="60" t="s">
        <v>584</v>
      </c>
      <c r="F83" s="118" t="s">
        <v>543</v>
      </c>
      <c r="G83" s="141" t="s">
        <v>543</v>
      </c>
      <c r="H83" s="130" t="s">
        <v>543</v>
      </c>
      <c r="I83" s="131" t="s">
        <v>582</v>
      </c>
      <c r="J83" s="130" t="s">
        <v>583</v>
      </c>
      <c r="K83" s="102" t="s">
        <v>582</v>
      </c>
      <c r="L83" s="60">
        <f t="shared" si="2"/>
        <v>50</v>
      </c>
      <c r="M83" s="99" t="s">
        <v>579</v>
      </c>
      <c r="N83" s="102"/>
    </row>
    <row r="84" spans="1:14" ht="84" x14ac:dyDescent="0.25">
      <c r="A84" s="3" t="s">
        <v>66</v>
      </c>
      <c r="B84" s="102" t="s">
        <v>23</v>
      </c>
      <c r="C84" s="99" t="s">
        <v>35</v>
      </c>
      <c r="D84" s="102" t="s">
        <v>596</v>
      </c>
      <c r="E84" s="60" t="s">
        <v>584</v>
      </c>
      <c r="F84" s="118" t="s">
        <v>544</v>
      </c>
      <c r="G84" s="141" t="s">
        <v>544</v>
      </c>
      <c r="H84" s="130" t="s">
        <v>544</v>
      </c>
      <c r="I84" s="131" t="s">
        <v>582</v>
      </c>
      <c r="J84" s="130" t="s">
        <v>578</v>
      </c>
      <c r="K84" s="102" t="s">
        <v>577</v>
      </c>
      <c r="L84" s="60">
        <f t="shared" si="2"/>
        <v>64</v>
      </c>
      <c r="M84" s="99" t="s">
        <v>579</v>
      </c>
      <c r="N84" s="102"/>
    </row>
    <row r="85" spans="1:14" ht="60" x14ac:dyDescent="0.25">
      <c r="A85" s="3" t="s">
        <v>80</v>
      </c>
      <c r="B85" s="102" t="s">
        <v>23</v>
      </c>
      <c r="C85" s="99" t="s">
        <v>37</v>
      </c>
      <c r="D85" s="102" t="s">
        <v>596</v>
      </c>
      <c r="E85" s="60" t="s">
        <v>584</v>
      </c>
      <c r="F85" s="118" t="s">
        <v>545</v>
      </c>
      <c r="G85" s="141" t="s">
        <v>545</v>
      </c>
      <c r="H85" s="130" t="s">
        <v>545</v>
      </c>
      <c r="I85" s="131" t="s">
        <v>660</v>
      </c>
      <c r="J85" s="130" t="s">
        <v>578</v>
      </c>
      <c r="K85" s="102" t="s">
        <v>577</v>
      </c>
      <c r="L85" s="60">
        <f t="shared" si="2"/>
        <v>74</v>
      </c>
      <c r="M85" s="99" t="s">
        <v>579</v>
      </c>
      <c r="N85" s="60" t="s">
        <v>661</v>
      </c>
    </row>
    <row r="86" spans="1:14" ht="72" x14ac:dyDescent="0.25">
      <c r="A86" s="1" t="s">
        <v>114</v>
      </c>
      <c r="B86" s="102" t="s">
        <v>20</v>
      </c>
      <c r="C86" s="99" t="s">
        <v>29</v>
      </c>
      <c r="D86" s="102" t="s">
        <v>115</v>
      </c>
      <c r="E86" s="60" t="s">
        <v>568</v>
      </c>
      <c r="F86" s="118" t="s">
        <v>548</v>
      </c>
      <c r="G86" s="141" t="s">
        <v>662</v>
      </c>
      <c r="H86" s="130" t="s">
        <v>548</v>
      </c>
      <c r="I86" s="131" t="s">
        <v>577</v>
      </c>
      <c r="J86" s="130" t="s">
        <v>578</v>
      </c>
      <c r="K86" s="102" t="s">
        <v>577</v>
      </c>
      <c r="L86" s="60">
        <f t="shared" si="2"/>
        <v>190</v>
      </c>
      <c r="M86" s="99" t="s">
        <v>579</v>
      </c>
      <c r="N86" s="102"/>
    </row>
    <row r="87" spans="1:14" ht="84" x14ac:dyDescent="0.25">
      <c r="A87" s="1" t="s">
        <v>40</v>
      </c>
      <c r="B87" s="102" t="s">
        <v>18</v>
      </c>
      <c r="C87" s="102" t="s">
        <v>25</v>
      </c>
      <c r="D87" s="102" t="s">
        <v>115</v>
      </c>
      <c r="E87" s="60" t="s">
        <v>568</v>
      </c>
      <c r="F87" s="118" t="s">
        <v>663</v>
      </c>
      <c r="G87" s="144" t="s">
        <v>664</v>
      </c>
      <c r="H87" s="140" t="s">
        <v>665</v>
      </c>
      <c r="I87" s="60" t="s">
        <v>582</v>
      </c>
      <c r="J87" s="130" t="s">
        <v>578</v>
      </c>
      <c r="K87" s="102" t="s">
        <v>577</v>
      </c>
      <c r="L87" s="60">
        <f t="shared" si="2"/>
        <v>142</v>
      </c>
      <c r="M87" s="99" t="s">
        <v>577</v>
      </c>
      <c r="N87" s="107" t="s">
        <v>666</v>
      </c>
    </row>
    <row r="88" spans="1:14" ht="60" x14ac:dyDescent="0.25">
      <c r="A88" s="3" t="s">
        <v>81</v>
      </c>
      <c r="B88" s="102" t="s">
        <v>23</v>
      </c>
      <c r="C88" s="99" t="s">
        <v>38</v>
      </c>
      <c r="D88" s="102" t="s">
        <v>596</v>
      </c>
      <c r="E88" s="60" t="s">
        <v>568</v>
      </c>
      <c r="F88" s="118" t="s">
        <v>550</v>
      </c>
      <c r="G88" s="141" t="s">
        <v>667</v>
      </c>
      <c r="H88" s="130" t="s">
        <v>550</v>
      </c>
      <c r="I88" s="131" t="s">
        <v>582</v>
      </c>
      <c r="J88" s="130" t="s">
        <v>578</v>
      </c>
      <c r="K88" s="102" t="s">
        <v>577</v>
      </c>
      <c r="L88" s="60">
        <f t="shared" si="2"/>
        <v>252</v>
      </c>
      <c r="M88" s="99" t="s">
        <v>577</v>
      </c>
      <c r="N88" s="102"/>
    </row>
    <row r="89" spans="1:14" ht="34.5" customHeight="1" x14ac:dyDescent="0.25">
      <c r="A89" s="1" t="s">
        <v>113</v>
      </c>
      <c r="B89" s="102" t="s">
        <v>20</v>
      </c>
      <c r="C89" s="99" t="s">
        <v>28</v>
      </c>
      <c r="D89" s="102" t="s">
        <v>115</v>
      </c>
      <c r="E89" s="60" t="s">
        <v>568</v>
      </c>
      <c r="F89" s="118" t="s">
        <v>555</v>
      </c>
      <c r="G89" s="141" t="s">
        <v>668</v>
      </c>
      <c r="H89" s="130" t="s">
        <v>555</v>
      </c>
      <c r="I89" s="131" t="s">
        <v>577</v>
      </c>
      <c r="J89" s="130" t="s">
        <v>578</v>
      </c>
      <c r="K89" s="102" t="s">
        <v>577</v>
      </c>
      <c r="L89" s="60">
        <f t="shared" si="2"/>
        <v>252</v>
      </c>
      <c r="M89" s="99" t="s">
        <v>579</v>
      </c>
      <c r="N89" s="102"/>
    </row>
    <row r="90" spans="1:14" ht="36" x14ac:dyDescent="0.2">
      <c r="A90" s="14" t="s">
        <v>87</v>
      </c>
      <c r="B90" s="99" t="s">
        <v>22</v>
      </c>
      <c r="C90" s="99" t="s">
        <v>22</v>
      </c>
      <c r="D90" s="99" t="s">
        <v>119</v>
      </c>
      <c r="E90" s="60" t="s">
        <v>568</v>
      </c>
      <c r="F90" s="118" t="s">
        <v>560</v>
      </c>
      <c r="G90" s="142" t="s">
        <v>560</v>
      </c>
      <c r="H90" s="130" t="s">
        <v>560</v>
      </c>
      <c r="I90" s="132" t="s">
        <v>582</v>
      </c>
      <c r="J90" s="130" t="s">
        <v>578</v>
      </c>
      <c r="K90" s="102" t="s">
        <v>577</v>
      </c>
      <c r="L90" s="60">
        <f t="shared" si="2"/>
        <v>165</v>
      </c>
      <c r="M90" s="99" t="s">
        <v>579</v>
      </c>
      <c r="N90" s="102" t="s">
        <v>645</v>
      </c>
    </row>
    <row r="91" spans="1:14" ht="48" x14ac:dyDescent="0.25">
      <c r="A91" s="1" t="s">
        <v>70</v>
      </c>
      <c r="B91" s="102" t="s">
        <v>18</v>
      </c>
      <c r="C91" s="102" t="s">
        <v>25</v>
      </c>
      <c r="D91" s="102" t="s">
        <v>115</v>
      </c>
      <c r="E91" s="60" t="s">
        <v>568</v>
      </c>
      <c r="F91" s="118" t="s">
        <v>562</v>
      </c>
      <c r="G91" s="141" t="s">
        <v>669</v>
      </c>
      <c r="H91" s="130" t="s">
        <v>562</v>
      </c>
      <c r="I91" s="131" t="s">
        <v>582</v>
      </c>
      <c r="J91" s="130" t="s">
        <v>578</v>
      </c>
      <c r="K91" s="102" t="s">
        <v>577</v>
      </c>
      <c r="L91" s="60">
        <f t="shared" si="2"/>
        <v>252</v>
      </c>
      <c r="M91" s="99" t="s">
        <v>577</v>
      </c>
      <c r="N91" s="60" t="s">
        <v>670</v>
      </c>
    </row>
    <row r="92" spans="1:14" ht="36" x14ac:dyDescent="0.25">
      <c r="A92" s="1" t="s">
        <v>82</v>
      </c>
      <c r="B92" s="102" t="s">
        <v>18</v>
      </c>
      <c r="C92" s="102" t="s">
        <v>25</v>
      </c>
      <c r="D92" s="102" t="s">
        <v>115</v>
      </c>
      <c r="E92" s="60" t="s">
        <v>568</v>
      </c>
      <c r="F92" s="118" t="s">
        <v>563</v>
      </c>
      <c r="G92" s="141" t="s">
        <v>671</v>
      </c>
      <c r="H92" s="130" t="s">
        <v>563</v>
      </c>
      <c r="I92" s="131" t="s">
        <v>582</v>
      </c>
      <c r="J92" s="130" t="s">
        <v>578</v>
      </c>
      <c r="K92" s="102" t="s">
        <v>577</v>
      </c>
      <c r="L92" s="60">
        <f t="shared" si="2"/>
        <v>177</v>
      </c>
      <c r="M92" s="99" t="s">
        <v>577</v>
      </c>
      <c r="N92" s="102"/>
    </row>
    <row r="93" spans="1:14" ht="36" x14ac:dyDescent="0.25">
      <c r="A93" s="1" t="s">
        <v>90</v>
      </c>
      <c r="B93" s="102" t="s">
        <v>18</v>
      </c>
      <c r="C93" s="102" t="s">
        <v>25</v>
      </c>
      <c r="D93" s="102" t="s">
        <v>115</v>
      </c>
      <c r="E93" s="60" t="s">
        <v>568</v>
      </c>
      <c r="F93" s="118" t="s">
        <v>564</v>
      </c>
      <c r="G93" s="141" t="s">
        <v>564</v>
      </c>
      <c r="H93" s="130" t="s">
        <v>564</v>
      </c>
      <c r="I93" s="131" t="s">
        <v>582</v>
      </c>
      <c r="J93" s="130" t="s">
        <v>578</v>
      </c>
      <c r="K93" s="102" t="s">
        <v>577</v>
      </c>
      <c r="L93" s="60">
        <f t="shared" si="2"/>
        <v>90</v>
      </c>
      <c r="M93" s="99" t="s">
        <v>577</v>
      </c>
      <c r="N93" s="102"/>
    </row>
    <row r="94" spans="1:14" ht="48" x14ac:dyDescent="0.25">
      <c r="A94" s="1" t="s">
        <v>98</v>
      </c>
      <c r="B94" s="102" t="s">
        <v>18</v>
      </c>
      <c r="C94" s="102" t="s">
        <v>25</v>
      </c>
      <c r="D94" s="102" t="s">
        <v>115</v>
      </c>
      <c r="E94" s="60" t="s">
        <v>568</v>
      </c>
      <c r="F94" s="60" t="s">
        <v>565</v>
      </c>
      <c r="G94" s="141" t="s">
        <v>672</v>
      </c>
      <c r="H94" s="60" t="s">
        <v>565</v>
      </c>
      <c r="I94" s="131" t="s">
        <v>582</v>
      </c>
      <c r="J94" s="60" t="s">
        <v>578</v>
      </c>
      <c r="K94" s="102" t="s">
        <v>577</v>
      </c>
      <c r="L94" s="60">
        <f t="shared" si="2"/>
        <v>169</v>
      </c>
      <c r="M94" s="99" t="s">
        <v>577</v>
      </c>
      <c r="N94" s="102"/>
    </row>
    <row r="95" spans="1:14" ht="60" x14ac:dyDescent="0.25">
      <c r="A95" s="102" t="s">
        <v>703</v>
      </c>
      <c r="B95" s="102" t="s">
        <v>590</v>
      </c>
      <c r="C95" s="102" t="s">
        <v>703</v>
      </c>
      <c r="D95" s="102" t="s">
        <v>119</v>
      </c>
      <c r="E95" s="60" t="s">
        <v>584</v>
      </c>
      <c r="F95" s="60" t="s">
        <v>704</v>
      </c>
      <c r="G95" s="144"/>
      <c r="H95" s="144" t="s">
        <v>708</v>
      </c>
      <c r="I95" s="60" t="s">
        <v>582</v>
      </c>
      <c r="J95" s="60" t="s">
        <v>583</v>
      </c>
      <c r="K95" s="102" t="s">
        <v>577</v>
      </c>
      <c r="L95" s="60">
        <f t="shared" si="2"/>
        <v>224</v>
      </c>
      <c r="M95" s="102" t="s">
        <v>582</v>
      </c>
      <c r="N95" s="102"/>
    </row>
  </sheetData>
  <autoFilter ref="A1:N94" xr:uid="{78A582D3-3EF2-437E-8526-3BA4A74FAB96}"/>
  <dataValidations count="1">
    <dataValidation allowBlank="1" showErrorMessage="1" sqref="H88:H94 F88:F1048576 G1:I1 G61:I61 I14 H2:H17 I81 G18:H18 G95:I1048576 G14 G11 I11 G37 H19:H60 G77:I77 G81 G87:I87 H62:H76 H78:H86 J1:XFD1048576 F1:F86 A64:A1048576 A1:A62 B1:E1048576" xr:uid="{8788A367-05D9-4BCC-B6AE-C2A97DC290AB}"/>
  </dataValidations>
  <pageMargins left="0.7" right="0.7" top="0.75" bottom="0.75" header="0.3" footer="0.3"/>
  <pageSetup orientation="portrait" r:id="rId1"/>
  <customProperties>
    <customPr name="LastActive" r:id="rId2"/>
  </customPropertie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A621-BE02-41BC-9627-02ED0051593A}">
  <sheetPr>
    <tabColor theme="4"/>
  </sheetPr>
  <dimension ref="A1:B7"/>
  <sheetViews>
    <sheetView zoomScaleNormal="100" workbookViewId="0">
      <selection activeCell="B20" sqref="B20"/>
    </sheetView>
  </sheetViews>
  <sheetFormatPr defaultColWidth="9.140625" defaultRowHeight="12" x14ac:dyDescent="0.25"/>
  <cols>
    <col min="1" max="1" width="35.85546875" style="32" bestFit="1" customWidth="1"/>
    <col min="2" max="2" width="90.42578125" style="32" customWidth="1"/>
    <col min="3" max="16384" width="9.140625" style="32"/>
  </cols>
  <sheetData>
    <row r="1" spans="1:2" s="47" customFormat="1" ht="15" x14ac:dyDescent="0.25">
      <c r="A1" s="55" t="s">
        <v>17</v>
      </c>
      <c r="B1" s="54" t="s">
        <v>673</v>
      </c>
    </row>
    <row r="2" spans="1:2" ht="27" customHeight="1" x14ac:dyDescent="0.25">
      <c r="A2" s="53" t="s">
        <v>18</v>
      </c>
      <c r="B2" s="52" t="s">
        <v>674</v>
      </c>
    </row>
    <row r="3" spans="1:2" ht="27" customHeight="1" x14ac:dyDescent="0.25">
      <c r="A3" s="53" t="s">
        <v>19</v>
      </c>
      <c r="B3" s="50" t="s">
        <v>675</v>
      </c>
    </row>
    <row r="4" spans="1:2" ht="27" customHeight="1" x14ac:dyDescent="0.25">
      <c r="A4" s="53" t="s">
        <v>20</v>
      </c>
      <c r="B4" s="50" t="s">
        <v>676</v>
      </c>
    </row>
    <row r="5" spans="1:2" ht="27" customHeight="1" x14ac:dyDescent="0.25">
      <c r="A5" s="53" t="s">
        <v>21</v>
      </c>
      <c r="B5" s="52" t="s">
        <v>677</v>
      </c>
    </row>
    <row r="6" spans="1:2" ht="27" customHeight="1" x14ac:dyDescent="0.25">
      <c r="A6" s="51" t="s">
        <v>678</v>
      </c>
      <c r="B6" s="50" t="s">
        <v>679</v>
      </c>
    </row>
    <row r="7" spans="1:2" ht="27" customHeight="1" x14ac:dyDescent="0.25">
      <c r="A7" s="51" t="s">
        <v>23</v>
      </c>
      <c r="B7" s="50" t="s">
        <v>680</v>
      </c>
    </row>
  </sheetData>
  <sheetProtection algorithmName="SHA-512" hashValue="lqX0gWx0iYgi7zh51hmG67m6yPMt0q4HdEMO49F6feexUA/oCp0Uw9u8lzF4HRKoIzCn5t+b7SD+ExHKfiXZlw==" saltValue="iEoKtFtAnZJi0708GUUY1w==" spinCount="100000" sheet="1" objects="1" scenarios="1"/>
  <pageMargins left="0.7" right="0.7" top="0.75" bottom="0.75" header="0.3" footer="0.3"/>
  <customProperties>
    <customPr name="LastActive"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3C7D-0CCC-47FC-836A-CBA092CE0E09}">
  <sheetPr>
    <tabColor theme="8" tint="-0.249977111117893"/>
  </sheetPr>
  <dimension ref="A1:C32"/>
  <sheetViews>
    <sheetView zoomScaleNormal="100" workbookViewId="0">
      <selection activeCell="B20" sqref="B20"/>
    </sheetView>
  </sheetViews>
  <sheetFormatPr defaultRowHeight="15" x14ac:dyDescent="0.25"/>
  <cols>
    <col min="1" max="2" width="13.42578125" style="101" customWidth="1"/>
    <col min="3" max="3" width="60" style="101" bestFit="1" customWidth="1"/>
  </cols>
  <sheetData>
    <row r="1" spans="1:3" x14ac:dyDescent="0.25">
      <c r="A1" s="100" t="s">
        <v>17</v>
      </c>
      <c r="B1" s="100" t="s">
        <v>24</v>
      </c>
      <c r="C1" s="100" t="s">
        <v>681</v>
      </c>
    </row>
    <row r="2" spans="1:3" ht="48" x14ac:dyDescent="0.25">
      <c r="A2" s="60" t="s">
        <v>20</v>
      </c>
      <c r="B2" s="60" t="s">
        <v>28</v>
      </c>
      <c r="C2" s="60" t="s">
        <v>682</v>
      </c>
    </row>
    <row r="3" spans="1:3" ht="36" x14ac:dyDescent="0.25">
      <c r="A3" s="60" t="s">
        <v>20</v>
      </c>
      <c r="B3" s="60" t="s">
        <v>29</v>
      </c>
      <c r="C3" s="60" t="s">
        <v>683</v>
      </c>
    </row>
    <row r="4" spans="1:3" ht="36" x14ac:dyDescent="0.25">
      <c r="A4" s="60" t="s">
        <v>20</v>
      </c>
      <c r="B4" s="60" t="s">
        <v>30</v>
      </c>
      <c r="C4" s="60" t="s">
        <v>684</v>
      </c>
    </row>
    <row r="5" spans="1:3" ht="84" x14ac:dyDescent="0.25">
      <c r="A5" s="60" t="s">
        <v>20</v>
      </c>
      <c r="B5" s="60" t="s">
        <v>31</v>
      </c>
      <c r="C5" s="60" t="s">
        <v>685</v>
      </c>
    </row>
    <row r="6" spans="1:3" ht="36" x14ac:dyDescent="0.25">
      <c r="A6" s="99" t="s">
        <v>18</v>
      </c>
      <c r="B6" s="99" t="s">
        <v>25</v>
      </c>
      <c r="C6" s="99" t="s">
        <v>686</v>
      </c>
    </row>
    <row r="7" spans="1:3" ht="36" x14ac:dyDescent="0.25">
      <c r="A7" s="99" t="s">
        <v>18</v>
      </c>
      <c r="B7" s="99" t="s">
        <v>26</v>
      </c>
      <c r="C7" s="99" t="s">
        <v>687</v>
      </c>
    </row>
    <row r="8" spans="1:3" ht="48" x14ac:dyDescent="0.25">
      <c r="A8" s="60" t="s">
        <v>18</v>
      </c>
      <c r="B8" s="60" t="s">
        <v>27</v>
      </c>
      <c r="C8" s="60" t="s">
        <v>688</v>
      </c>
    </row>
    <row r="9" spans="1:3" ht="36" x14ac:dyDescent="0.25">
      <c r="A9" s="60" t="s">
        <v>22</v>
      </c>
      <c r="B9" s="60" t="s">
        <v>22</v>
      </c>
      <c r="C9" s="60" t="s">
        <v>679</v>
      </c>
    </row>
    <row r="10" spans="1:3" ht="24" x14ac:dyDescent="0.25">
      <c r="A10" s="60" t="s">
        <v>21</v>
      </c>
      <c r="B10" s="60" t="s">
        <v>32</v>
      </c>
      <c r="C10" s="60" t="s">
        <v>689</v>
      </c>
    </row>
    <row r="11" spans="1:3" ht="36" x14ac:dyDescent="0.25">
      <c r="A11" s="60" t="s">
        <v>21</v>
      </c>
      <c r="B11" s="60" t="s">
        <v>33</v>
      </c>
      <c r="C11" s="60" t="s">
        <v>690</v>
      </c>
    </row>
    <row r="12" spans="1:3" ht="48" x14ac:dyDescent="0.25">
      <c r="A12" s="60" t="s">
        <v>21</v>
      </c>
      <c r="B12" s="60" t="s">
        <v>703</v>
      </c>
      <c r="C12" s="60" t="s">
        <v>704</v>
      </c>
    </row>
    <row r="13" spans="1:3" ht="60" x14ac:dyDescent="0.25">
      <c r="A13" s="60" t="s">
        <v>23</v>
      </c>
      <c r="B13" s="60" t="s">
        <v>34</v>
      </c>
      <c r="C13" s="60" t="s">
        <v>691</v>
      </c>
    </row>
    <row r="14" spans="1:3" ht="84" x14ac:dyDescent="0.25">
      <c r="A14" s="60" t="s">
        <v>23</v>
      </c>
      <c r="B14" s="60" t="s">
        <v>35</v>
      </c>
      <c r="C14" s="60" t="s">
        <v>692</v>
      </c>
    </row>
    <row r="15" spans="1:3" ht="36" x14ac:dyDescent="0.25">
      <c r="A15" s="60" t="s">
        <v>23</v>
      </c>
      <c r="B15" s="60" t="s">
        <v>36</v>
      </c>
      <c r="C15" s="60" t="s">
        <v>693</v>
      </c>
    </row>
    <row r="16" spans="1:3" ht="36" x14ac:dyDescent="0.25">
      <c r="A16" s="60" t="s">
        <v>23</v>
      </c>
      <c r="B16" s="60" t="s">
        <v>37</v>
      </c>
      <c r="C16" s="60" t="s">
        <v>694</v>
      </c>
    </row>
    <row r="17" spans="1:3" ht="36" x14ac:dyDescent="0.25">
      <c r="A17" s="60" t="s">
        <v>23</v>
      </c>
      <c r="B17" s="60" t="s">
        <v>38</v>
      </c>
      <c r="C17" s="60" t="s">
        <v>695</v>
      </c>
    </row>
    <row r="18" spans="1:3" ht="36" x14ac:dyDescent="0.25">
      <c r="A18" s="60" t="s">
        <v>19</v>
      </c>
      <c r="B18" s="60" t="s">
        <v>19</v>
      </c>
      <c r="C18" s="60" t="s">
        <v>675</v>
      </c>
    </row>
    <row r="27" spans="1:3" x14ac:dyDescent="0.25">
      <c r="A27" s="15"/>
      <c r="B27" s="15"/>
      <c r="C27" s="15"/>
    </row>
    <row r="28" spans="1:3" x14ac:dyDescent="0.25">
      <c r="A28" s="15"/>
      <c r="B28" s="15"/>
      <c r="C28" s="15"/>
    </row>
    <row r="29" spans="1:3" x14ac:dyDescent="0.25">
      <c r="A29" s="15"/>
      <c r="B29" s="15"/>
      <c r="C29" s="15"/>
    </row>
    <row r="30" spans="1:3" x14ac:dyDescent="0.25">
      <c r="A30" s="15"/>
      <c r="B30" s="15"/>
      <c r="C30" s="15"/>
    </row>
    <row r="31" spans="1:3" x14ac:dyDescent="0.25">
      <c r="A31" s="15"/>
      <c r="B31" s="15"/>
      <c r="C31" s="15"/>
    </row>
    <row r="32" spans="1:3" x14ac:dyDescent="0.25">
      <c r="A32" s="15"/>
      <c r="B32" s="15"/>
      <c r="C32" s="15"/>
    </row>
  </sheetData>
  <sheetProtection algorithmName="SHA-512" hashValue="JBrmbCruBhd7aiLbcst7N7YFYJxbDETzdg6zZkOojB+n3IwEBat/Y7sDjmRt8YRPe6lczsdVP/nY9cXoNakVQw==" saltValue="xvmtFw4VRVKJdl733xnoAg==" spinCount="100000" sheet="1" objects="1" scenarios="1"/>
  <dataValidations count="20">
    <dataValidation allowBlank="1" showInputMessage="1" showErrorMessage="1" prompt="Projects related to domestic wastewater and industrial facilities, infrastructure, and OSTDS (septic systems) which are tracked for the purpose of estimating nutrient load reductions." sqref="A2:A4" xr:uid="{ABC708B2-0D58-44A0-9C12-17E61237A663}"/>
    <dataValidation allowBlank="1" showInputMessage="1" showErrorMessage="1" prompt="Projects related to agricultural operations tracked for the purpose of demonstrating compliance with BMAPs, estimating nutrient load reductions, or supporting implementation of future agricultural projects." sqref="A5:B5" xr:uid="{FBC2D39A-B2D7-4DC9-BC90-9DF93C807B08}"/>
    <dataValidation allowBlank="1" showInputMessage="1" showErrorMessage="1" prompt="Projects related to treatment of stormwater, activities that reduce loading to stormwater, capture of stormwater and the nutrients it contains, for the purpose of tracking nutrient load reductions. " sqref="A6:A9" xr:uid="{0B546003-E183-4099-AAF0-3BCB32824644}"/>
    <dataValidation allowBlank="1" showInputMessage="1" showErrorMessage="1" prompt="Information used to correct, update, or transfer loading or loading allocations post model completion. " sqref="A10:A12" xr:uid="{ED69CA41-4A2A-47C1-85F4-9DCE8506675A}"/>
    <dataValidation allowBlank="1" showInputMessage="1" showErrorMessage="1" prompt="Nutrient reducing action occurring in a waterbody (instead of the action occurring within a structural BMP or conveyance system which are considered Stormwater Projects)." sqref="A13:B13" xr:uid="{4CC080FD-D1C2-4CAF-B124-8B1E2770F4B1}"/>
    <dataValidation allowBlank="1" showInputMessage="1" showErrorMessage="1" prompt="Projects that support water quality restoration or preservation of waterbodies but are currently ineligible for nutrient credit." sqref="A14:A18" xr:uid="{D189F0DD-D7BD-40FF-B340-91A50EBEB736}"/>
    <dataValidation allowBlank="1" showInputMessage="1" showErrorMessage="1" prompt="Projects related to domestic wastewater treatment facilities (WWTF) which are tracked for the purpose of estimating nutrient load reductions." sqref="B2" xr:uid="{6EC0FD40-078F-4A13-8DE5-3BE243803499}"/>
    <dataValidation allowBlank="1" showInputMessage="1" showErrorMessage="1" prompt="Projects related to OSTDS (septic systems) which are tracked for the purpose of estimating nutrient load reductions." sqref="B3" xr:uid="{4F2EB41F-D1EE-4D80-8F8F-2268A7CE1650}"/>
    <dataValidation allowBlank="1" showInputMessage="1" showErrorMessage="1" prompt="Projects related to industrial waste facilities which are tracked for the purpose of estimating nutrient load reductions." sqref="B4" xr:uid="{F2175718-9F76-407D-840E-87020419C381}"/>
    <dataValidation allowBlank="1" showInputMessage="1" showErrorMessage="1" prompt="Projects related to treatment of stormwater via structures specifically focusing on detention or retention. These are recorded for the purpose of tracking nutrient load reductions. " sqref="B6" xr:uid="{9BDDFD66-7D5C-4744-AA74-0F154096A9A8}"/>
    <dataValidation allowBlank="1" showInputMessage="1" showErrorMessage="1" prompt="Projects related to treatment of stormwater via structures (other than retention/detention) recorded for the purpose of tracking nutrient load reductions. For projects calculated as detention or retention, see Stormwater Structural Retention/Detention." sqref="B7" xr:uid="{18856596-B140-4220-B4BB-5456E248C29E}"/>
    <dataValidation allowBlank="1" showInputMessage="1" showErrorMessage="1" prompt="Projects which are non-structural (not requiring construction) and are implemented on an ongoing basis to continuously remove nutrient from a stormwater system. " sqref="B8" xr:uid="{AA02CAB2-A212-4E1F-A5BD-25182C7BC3B9}"/>
    <dataValidation allowBlank="1" showInputMessage="1" showErrorMessage="1" prompt="Projects related to reducing nutrient loading to stormwater via education, outreach, or other programs." sqref="B9" xr:uid="{A7C451D8-D880-4B26-8ACB-176A4B0F7AA3}"/>
    <dataValidation allowBlank="1" showInputMessage="1" showErrorMessage="1" prompt="Projects that provide additional information of the watershed through study, assessment, planning and enhanced education." sqref="B15" xr:uid="{2283D6D6-635D-459E-AC47-8C8D5CE2E8E7}"/>
    <dataValidation allowBlank="1" showInputMessage="1" showErrorMessage="1" prompt="Projects related to the purchase or preservation of natural systems that prevent or reduce nutrient loading." sqref="B16" xr:uid="{83C5B086-03D0-4E28-B83D-8E0B82081BFE}"/>
    <dataValidation allowBlank="1" showInputMessage="1" showErrorMessage="1" prompt="Projects that may provide nutrient reduction benefits, but DEP has not approved standardized reduction calculations at this time. " sqref="B17" xr:uid="{68FF3A65-5093-4434-BF49-165235C6E5A7}"/>
    <dataValidation allowBlank="1" showInputMessage="1" showErrorMessage="1" prompt="Projects or programs that maintain WWTFs and their components. This category also includes service area expansion. For credits related to service area expansion, see OSTDS Phase Out. " sqref="B18" xr:uid="{305D39FB-3CE4-4C61-B418-77F5DA173D10}"/>
    <dataValidation allowBlank="1" showInputMessage="1" showErrorMessage="1" prompt="Information not used during modeling, but necessary for improved reflection of nutrient loading and allocations." sqref="B10" xr:uid="{47725AB5-CE74-4900-B52C-60FDF3397F31}"/>
    <dataValidation allowBlank="1" showInputMessage="1" showErrorMessage="1" prompt="The trading of credits between entities with allocations. Restrictions apply, speak with the BMAP coordinator for more information." sqref="B11" xr:uid="{9EFC2C18-1F27-4CE7-B7EC-C2D153390A7F}"/>
    <dataValidation allowBlank="1" showInputMessage="1" showErrorMessage="1" prompt="Project types used to track efforts to identify or reduce sources of bacteriological contamination in BMAPs specifically addressing fecal indicator bacteria (FIB) impairments. " sqref="B14" xr:uid="{79BBBF86-C32B-4047-A25E-81DE30B7F90D}"/>
  </dataValidations>
  <pageMargins left="0.7" right="0.7" top="0.75" bottom="0.75" header="0.3" footer="0.3"/>
  <customProperties>
    <customPr name="LastActive"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1A777-FB5F-4ABB-9343-C0F04483ACB7}">
  <sheetPr>
    <tabColor theme="4"/>
  </sheetPr>
  <dimension ref="A1:F333"/>
  <sheetViews>
    <sheetView topLeftCell="A49" zoomScaleNormal="100" workbookViewId="0">
      <selection activeCell="B20" sqref="B20"/>
    </sheetView>
  </sheetViews>
  <sheetFormatPr defaultRowHeight="15" x14ac:dyDescent="0.25"/>
  <cols>
    <col min="1" max="1" width="25.5703125" style="48" customWidth="1"/>
    <col min="3" max="3" width="54" customWidth="1"/>
    <col min="4" max="4" width="28.7109375" customWidth="1"/>
    <col min="5" max="5" width="36.140625" customWidth="1"/>
    <col min="10" max="10" width="13.140625" bestFit="1" customWidth="1"/>
    <col min="13" max="13" width="14.5703125" bestFit="1" customWidth="1"/>
  </cols>
  <sheetData>
    <row r="1" spans="1:6" ht="15.75" x14ac:dyDescent="0.25">
      <c r="A1" s="149">
        <v>45258</v>
      </c>
      <c r="C1" s="61" t="s">
        <v>566</v>
      </c>
      <c r="D1" s="61" t="s">
        <v>696</v>
      </c>
      <c r="E1" t="s">
        <v>697</v>
      </c>
      <c r="F1" t="s">
        <v>698</v>
      </c>
    </row>
    <row r="2" spans="1:6" ht="15.75" x14ac:dyDescent="0.25">
      <c r="A2"/>
      <c r="C2" s="49" t="s">
        <v>44</v>
      </c>
      <c r="D2" s="49" t="s">
        <v>568</v>
      </c>
      <c r="E2" t="str">
        <f>VLOOKUP(C2,ProjTypeForAccess!A:N,5,FALSE)</f>
        <v>Structural</v>
      </c>
      <c r="F2" t="b">
        <f>D2=E2</f>
        <v>1</v>
      </c>
    </row>
    <row r="3" spans="1:6" ht="15.75" x14ac:dyDescent="0.25">
      <c r="A3"/>
      <c r="C3" s="49" t="s">
        <v>281</v>
      </c>
      <c r="D3" s="49" t="s">
        <v>699</v>
      </c>
      <c r="E3" t="str">
        <f>VLOOKUP(C3,ProjTypeForAccess!A:N,5,FALSE)</f>
        <v>Mixed Structural and Non-Structural</v>
      </c>
      <c r="F3" t="b">
        <f t="shared" ref="F3:F65" si="0">D3=E3</f>
        <v>0</v>
      </c>
    </row>
    <row r="4" spans="1:6" ht="15.75" x14ac:dyDescent="0.25">
      <c r="A4"/>
      <c r="C4" s="49" t="s">
        <v>292</v>
      </c>
      <c r="D4" s="49" t="s">
        <v>700</v>
      </c>
      <c r="E4" t="str">
        <f>VLOOKUP(C4,ProjTypeForAccess!A:N,5,FALSE)</f>
        <v>Non-Structural</v>
      </c>
      <c r="F4" t="b">
        <f t="shared" si="0"/>
        <v>1</v>
      </c>
    </row>
    <row r="5" spans="1:6" ht="15.75" x14ac:dyDescent="0.25">
      <c r="A5"/>
      <c r="C5" s="49" t="s">
        <v>60</v>
      </c>
      <c r="D5" s="49" t="s">
        <v>568</v>
      </c>
      <c r="E5" t="str">
        <f>VLOOKUP(C5,ProjTypeForAccess!A:N,5,FALSE)</f>
        <v>Structural</v>
      </c>
      <c r="F5" t="b">
        <f t="shared" si="0"/>
        <v>1</v>
      </c>
    </row>
    <row r="6" spans="1:6" ht="15.75" x14ac:dyDescent="0.25">
      <c r="A6"/>
      <c r="C6" s="49" t="s">
        <v>72</v>
      </c>
      <c r="D6" s="49" t="s">
        <v>568</v>
      </c>
      <c r="E6" t="str">
        <f>VLOOKUP(C6,ProjTypeForAccess!A:N,5,FALSE)</f>
        <v>Structural</v>
      </c>
      <c r="F6" t="b">
        <f t="shared" si="0"/>
        <v>1</v>
      </c>
    </row>
    <row r="7" spans="1:6" ht="15.75" x14ac:dyDescent="0.25">
      <c r="A7"/>
      <c r="C7" s="49" t="s">
        <v>84</v>
      </c>
      <c r="D7" s="49" t="s">
        <v>701</v>
      </c>
      <c r="E7" t="str">
        <f>VLOOKUP(C7,ProjTypeForAccess!A:N,5,FALSE)</f>
        <v>Structural</v>
      </c>
      <c r="F7" t="b">
        <f>D7=E7</f>
        <v>0</v>
      </c>
    </row>
    <row r="8" spans="1:6" ht="15.75" x14ac:dyDescent="0.25">
      <c r="A8"/>
      <c r="C8" s="49" t="s">
        <v>118</v>
      </c>
      <c r="D8" s="49" t="s">
        <v>568</v>
      </c>
      <c r="E8" t="str">
        <f>VLOOKUP(C8,ProjTypeForAccess!A:N,5,FALSE)</f>
        <v>Structural</v>
      </c>
      <c r="F8" t="b">
        <f t="shared" si="0"/>
        <v>1</v>
      </c>
    </row>
    <row r="9" spans="1:6" ht="15.75" x14ac:dyDescent="0.25">
      <c r="A9"/>
      <c r="C9" s="49" t="s">
        <v>121</v>
      </c>
      <c r="D9" s="49" t="s">
        <v>568</v>
      </c>
      <c r="E9" t="str">
        <f>VLOOKUP(C9,ProjTypeForAccess!A:N,5,FALSE)</f>
        <v>Structural</v>
      </c>
      <c r="F9" t="b">
        <f t="shared" si="0"/>
        <v>1</v>
      </c>
    </row>
    <row r="10" spans="1:6" ht="15.75" x14ac:dyDescent="0.25">
      <c r="A10"/>
      <c r="C10" s="49" t="s">
        <v>321</v>
      </c>
      <c r="D10" s="49" t="s">
        <v>700</v>
      </c>
      <c r="E10" t="str">
        <f>VLOOKUP(C10,ProjTypeForAccess!A:N,5,FALSE)</f>
        <v>Non-Structural</v>
      </c>
      <c r="F10" t="b">
        <f t="shared" si="0"/>
        <v>1</v>
      </c>
    </row>
    <row r="11" spans="1:6" ht="15.75" x14ac:dyDescent="0.25">
      <c r="A11"/>
      <c r="C11" s="49" t="s">
        <v>75</v>
      </c>
      <c r="D11" s="49" t="s">
        <v>699</v>
      </c>
      <c r="E11" t="str">
        <f>VLOOKUP(C11,ProjTypeForAccess!A:N,5,FALSE)</f>
        <v>Mixed Structural and Non-Structural</v>
      </c>
      <c r="F11" t="b">
        <f t="shared" si="0"/>
        <v>0</v>
      </c>
    </row>
    <row r="12" spans="1:6" ht="15.75" x14ac:dyDescent="0.25">
      <c r="A12"/>
      <c r="C12" s="49" t="s">
        <v>92</v>
      </c>
      <c r="D12" s="49" t="s">
        <v>568</v>
      </c>
      <c r="E12" t="str">
        <f>VLOOKUP(C12,ProjTypeForAccess!A:N,5,FALSE)</f>
        <v>Structural</v>
      </c>
      <c r="F12" t="b">
        <f t="shared" si="0"/>
        <v>1</v>
      </c>
    </row>
    <row r="13" spans="1:6" ht="15.75" x14ac:dyDescent="0.25">
      <c r="A13"/>
      <c r="C13" s="49" t="s">
        <v>332</v>
      </c>
      <c r="D13" s="49" t="s">
        <v>700</v>
      </c>
      <c r="E13" t="str">
        <f>VLOOKUP(C13,ProjTypeForAccess!A:N,5,FALSE)</f>
        <v>Non-Structural</v>
      </c>
      <c r="F13" t="b">
        <f t="shared" si="0"/>
        <v>1</v>
      </c>
    </row>
    <row r="14" spans="1:6" ht="15.75" x14ac:dyDescent="0.25">
      <c r="A14"/>
      <c r="C14" s="49" t="s">
        <v>117</v>
      </c>
      <c r="D14" s="49" t="s">
        <v>568</v>
      </c>
      <c r="E14" t="str">
        <f>VLOOKUP(C14,ProjTypeForAccess!A:N,5,FALSE)</f>
        <v>Structural</v>
      </c>
      <c r="F14" t="b">
        <f t="shared" si="0"/>
        <v>1</v>
      </c>
    </row>
    <row r="15" spans="1:6" ht="15.75" x14ac:dyDescent="0.25">
      <c r="A15"/>
      <c r="C15" s="49" t="s">
        <v>59</v>
      </c>
      <c r="D15" s="49" t="s">
        <v>568</v>
      </c>
      <c r="E15" t="str">
        <f>VLOOKUP(C15,ProjTypeForAccess!A:N,5,FALSE)</f>
        <v>Structural</v>
      </c>
      <c r="F15" t="b">
        <f t="shared" si="0"/>
        <v>1</v>
      </c>
    </row>
    <row r="16" spans="1:6" ht="15.75" x14ac:dyDescent="0.25">
      <c r="A16"/>
      <c r="C16" s="49" t="s">
        <v>344</v>
      </c>
      <c r="D16" s="49" t="s">
        <v>568</v>
      </c>
      <c r="E16" t="str">
        <f>VLOOKUP(C16,ProjTypeForAccess!A:N,5,FALSE)</f>
        <v>Structural</v>
      </c>
      <c r="F16" t="b">
        <f t="shared" si="0"/>
        <v>1</v>
      </c>
    </row>
    <row r="17" spans="1:6" ht="15.75" x14ac:dyDescent="0.25">
      <c r="A17"/>
      <c r="C17" s="49" t="s">
        <v>101</v>
      </c>
      <c r="D17" s="49" t="s">
        <v>568</v>
      </c>
      <c r="E17" t="str">
        <f>VLOOKUP(C17,ProjTypeForAccess!A:N,5,FALSE)</f>
        <v>Structural</v>
      </c>
      <c r="F17" t="b">
        <f t="shared" si="0"/>
        <v>1</v>
      </c>
    </row>
    <row r="18" spans="1:6" ht="15.75" x14ac:dyDescent="0.25">
      <c r="A18"/>
      <c r="C18" s="49" t="s">
        <v>49</v>
      </c>
      <c r="D18" s="49" t="s">
        <v>599</v>
      </c>
      <c r="E18" t="str">
        <f>VLOOKUP(C18,ProjTypeForAccess!A:N,5,FALSE)</f>
        <v>Trade</v>
      </c>
      <c r="F18" t="b">
        <f t="shared" si="0"/>
        <v>1</v>
      </c>
    </row>
    <row r="19" spans="1:6" ht="15.75" x14ac:dyDescent="0.25">
      <c r="A19"/>
      <c r="C19" s="49" t="s">
        <v>703</v>
      </c>
      <c r="D19" s="49" t="s">
        <v>700</v>
      </c>
      <c r="E19" t="s">
        <v>584</v>
      </c>
      <c r="F19" t="b">
        <v>1</v>
      </c>
    </row>
    <row r="20" spans="1:6" ht="15.75" x14ac:dyDescent="0.25">
      <c r="A20"/>
      <c r="C20" s="49" t="s">
        <v>58</v>
      </c>
      <c r="D20" s="49" t="s">
        <v>568</v>
      </c>
      <c r="E20" t="str">
        <f>VLOOKUP(C20,ProjTypeForAccess!A:N,5,FALSE)</f>
        <v>Structural</v>
      </c>
      <c r="F20" t="b">
        <f t="shared" si="0"/>
        <v>1</v>
      </c>
    </row>
    <row r="21" spans="1:6" ht="15.75" x14ac:dyDescent="0.25">
      <c r="A21"/>
      <c r="C21" s="49" t="s">
        <v>102</v>
      </c>
      <c r="D21" s="49" t="s">
        <v>568</v>
      </c>
      <c r="E21" t="str">
        <f>VLOOKUP(C21,ProjTypeForAccess!A:N,5,FALSE)</f>
        <v>Structural</v>
      </c>
      <c r="F21" t="b">
        <f t="shared" si="0"/>
        <v>1</v>
      </c>
    </row>
    <row r="22" spans="1:6" ht="15.75" x14ac:dyDescent="0.25">
      <c r="A22"/>
      <c r="C22" s="49" t="s">
        <v>122</v>
      </c>
      <c r="D22" s="49" t="s">
        <v>568</v>
      </c>
      <c r="E22" t="str">
        <f>VLOOKUP(C22,ProjTypeForAccess!A:N,5,FALSE)</f>
        <v>Structural</v>
      </c>
      <c r="F22" t="b">
        <f t="shared" si="0"/>
        <v>1</v>
      </c>
    </row>
    <row r="23" spans="1:6" ht="15.75" x14ac:dyDescent="0.25">
      <c r="A23"/>
      <c r="C23" s="49" t="s">
        <v>137</v>
      </c>
      <c r="D23" s="49" t="s">
        <v>568</v>
      </c>
      <c r="E23" t="str">
        <f>VLOOKUP(C23,ProjTypeForAccess!A:N,5,FALSE)</f>
        <v>Structural</v>
      </c>
      <c r="F23" t="b">
        <f t="shared" si="0"/>
        <v>1</v>
      </c>
    </row>
    <row r="24" spans="1:6" ht="15.75" x14ac:dyDescent="0.25">
      <c r="A24"/>
      <c r="C24" s="49" t="s">
        <v>71</v>
      </c>
      <c r="D24" s="49" t="s">
        <v>568</v>
      </c>
      <c r="E24" t="str">
        <f>VLOOKUP(C24,ProjTypeForAccess!A:N,5,FALSE)</f>
        <v>Structural</v>
      </c>
      <c r="F24" t="b">
        <f t="shared" si="0"/>
        <v>1</v>
      </c>
    </row>
    <row r="25" spans="1:6" ht="15.75" x14ac:dyDescent="0.25">
      <c r="A25"/>
      <c r="C25" s="49" t="s">
        <v>384</v>
      </c>
      <c r="D25" s="49" t="s">
        <v>700</v>
      </c>
      <c r="E25" t="str">
        <f>VLOOKUP(C25,ProjTypeForAccess!A:N,5,FALSE)</f>
        <v>Non-Structural</v>
      </c>
      <c r="F25" t="b">
        <f t="shared" si="0"/>
        <v>1</v>
      </c>
    </row>
    <row r="26" spans="1:6" ht="15.75" x14ac:dyDescent="0.25">
      <c r="A26"/>
      <c r="C26" s="49" t="s">
        <v>392</v>
      </c>
      <c r="D26" s="49" t="s">
        <v>700</v>
      </c>
      <c r="E26" t="str">
        <f>VLOOKUP(C26,ProjTypeForAccess!A:N,5,FALSE)</f>
        <v>Non-Structural</v>
      </c>
      <c r="F26" t="b">
        <f t="shared" si="0"/>
        <v>1</v>
      </c>
    </row>
    <row r="27" spans="1:6" ht="15.75" x14ac:dyDescent="0.25">
      <c r="A27"/>
      <c r="C27" s="49" t="s">
        <v>83</v>
      </c>
      <c r="D27" s="49" t="s">
        <v>568</v>
      </c>
      <c r="E27" t="str">
        <f>VLOOKUP(C27,ProjTypeForAccess!A:N,5,FALSE)</f>
        <v>Structural</v>
      </c>
      <c r="F27" t="b">
        <f t="shared" si="0"/>
        <v>1</v>
      </c>
    </row>
    <row r="28" spans="1:6" ht="15.75" x14ac:dyDescent="0.25">
      <c r="A28"/>
      <c r="C28" s="49" t="s">
        <v>400</v>
      </c>
      <c r="D28" s="49" t="s">
        <v>700</v>
      </c>
      <c r="E28" t="str">
        <f>VLOOKUP(C28,ProjTypeForAccess!A:N,5,FALSE)</f>
        <v>Non-Structural</v>
      </c>
      <c r="F28" t="b">
        <f t="shared" si="0"/>
        <v>1</v>
      </c>
    </row>
    <row r="29" spans="1:6" ht="15.75" x14ac:dyDescent="0.25">
      <c r="A29"/>
      <c r="C29" s="49" t="s">
        <v>74</v>
      </c>
      <c r="D29" s="49" t="s">
        <v>700</v>
      </c>
      <c r="E29" t="str">
        <f>VLOOKUP(C29,ProjTypeForAccess!A:N,5,FALSE)</f>
        <v>Non-Structural</v>
      </c>
      <c r="F29" t="b">
        <f t="shared" si="0"/>
        <v>1</v>
      </c>
    </row>
    <row r="30" spans="1:6" ht="15.75" x14ac:dyDescent="0.25">
      <c r="A30"/>
      <c r="C30" s="49" t="s">
        <v>86</v>
      </c>
      <c r="D30" s="49" t="s">
        <v>700</v>
      </c>
      <c r="E30" t="str">
        <f>VLOOKUP(C30,ProjTypeForAccess!A:N,5,FALSE)</f>
        <v>Non-Structural</v>
      </c>
      <c r="F30" t="b">
        <f t="shared" si="0"/>
        <v>1</v>
      </c>
    </row>
    <row r="31" spans="1:6" ht="15.75" x14ac:dyDescent="0.25">
      <c r="A31"/>
      <c r="C31" s="49" t="s">
        <v>421</v>
      </c>
      <c r="D31" s="49" t="s">
        <v>700</v>
      </c>
      <c r="E31" t="str">
        <f>VLOOKUP(C31,ProjTypeForAccess!A:N,5,FALSE)</f>
        <v>Non-Structural</v>
      </c>
      <c r="F31" t="b">
        <f t="shared" si="0"/>
        <v>1</v>
      </c>
    </row>
    <row r="32" spans="1:6" ht="15.75" x14ac:dyDescent="0.25">
      <c r="A32"/>
      <c r="C32" s="49" t="s">
        <v>111</v>
      </c>
      <c r="D32" s="49" t="s">
        <v>568</v>
      </c>
      <c r="E32" t="str">
        <f>VLOOKUP(C32,ProjTypeForAccess!A:N,5,FALSE)</f>
        <v>Structural</v>
      </c>
      <c r="F32" t="b">
        <f t="shared" si="0"/>
        <v>1</v>
      </c>
    </row>
    <row r="33" spans="1:6" ht="15.75" x14ac:dyDescent="0.25">
      <c r="A33"/>
      <c r="C33" s="49" t="s">
        <v>429</v>
      </c>
      <c r="D33" s="49" t="s">
        <v>700</v>
      </c>
      <c r="E33" t="str">
        <f>VLOOKUP(C33,ProjTypeForAccess!A:N,5,FALSE)</f>
        <v>Non-Structural</v>
      </c>
      <c r="F33" t="b">
        <f t="shared" si="0"/>
        <v>1</v>
      </c>
    </row>
    <row r="34" spans="1:6" ht="15.75" x14ac:dyDescent="0.25">
      <c r="A34"/>
      <c r="C34" s="49" t="s">
        <v>91</v>
      </c>
      <c r="D34" s="49" t="s">
        <v>568</v>
      </c>
      <c r="E34" t="str">
        <f>VLOOKUP(C34,ProjTypeForAccess!A:N,5,FALSE)</f>
        <v>Structural</v>
      </c>
      <c r="F34" t="b">
        <f t="shared" si="0"/>
        <v>1</v>
      </c>
    </row>
    <row r="35" spans="1:6" ht="15.75" x14ac:dyDescent="0.25">
      <c r="A35"/>
      <c r="C35" s="49" t="s">
        <v>99</v>
      </c>
      <c r="D35" s="49" t="s">
        <v>568</v>
      </c>
      <c r="E35" t="str">
        <f>VLOOKUP(C35,ProjTypeForAccess!A:N,5,FALSE)</f>
        <v>Structural</v>
      </c>
      <c r="F35" t="b">
        <f t="shared" si="0"/>
        <v>1</v>
      </c>
    </row>
    <row r="36" spans="1:6" ht="15.75" x14ac:dyDescent="0.25">
      <c r="A36"/>
      <c r="C36" s="49" t="s">
        <v>104</v>
      </c>
      <c r="D36" s="49" t="s">
        <v>568</v>
      </c>
      <c r="E36" t="str">
        <f>VLOOKUP(C36,ProjTypeForAccess!A:N,5,FALSE)</f>
        <v>Structural</v>
      </c>
      <c r="F36" t="b">
        <f t="shared" si="0"/>
        <v>1</v>
      </c>
    </row>
    <row r="37" spans="1:6" ht="15.75" x14ac:dyDescent="0.25">
      <c r="A37"/>
      <c r="C37" s="49" t="s">
        <v>107</v>
      </c>
      <c r="D37" s="49" t="s">
        <v>568</v>
      </c>
      <c r="E37" t="str">
        <f>VLOOKUP(C37,ProjTypeForAccess!A:N,5,FALSE)</f>
        <v>Structural</v>
      </c>
      <c r="F37" t="b">
        <f t="shared" si="0"/>
        <v>1</v>
      </c>
    </row>
    <row r="38" spans="1:6" ht="15.75" x14ac:dyDescent="0.25">
      <c r="A38"/>
      <c r="C38" s="49" t="s">
        <v>133</v>
      </c>
      <c r="D38" s="49" t="s">
        <v>568</v>
      </c>
      <c r="E38" t="str">
        <f>VLOOKUP(C38,ProjTypeForAccess!A:N,5,FALSE)</f>
        <v>Structural</v>
      </c>
      <c r="F38" t="b">
        <f t="shared" si="0"/>
        <v>1</v>
      </c>
    </row>
    <row r="39" spans="1:6" ht="15.75" x14ac:dyDescent="0.25">
      <c r="A39"/>
      <c r="C39" s="49" t="s">
        <v>103</v>
      </c>
      <c r="D39" s="49" t="s">
        <v>568</v>
      </c>
      <c r="E39" t="str">
        <f>VLOOKUP(C39,ProjTypeForAccess!A:N,5,FALSE)</f>
        <v>Structural</v>
      </c>
      <c r="F39" t="b">
        <f t="shared" si="0"/>
        <v>1</v>
      </c>
    </row>
    <row r="40" spans="1:6" ht="15.75" x14ac:dyDescent="0.25">
      <c r="A40"/>
      <c r="C40" s="49" t="s">
        <v>50</v>
      </c>
      <c r="D40" s="49" t="s">
        <v>568</v>
      </c>
      <c r="E40" t="str">
        <f>VLOOKUP(C40,ProjTypeForAccess!A:N,5,FALSE)</f>
        <v>Structural</v>
      </c>
      <c r="F40" t="b">
        <f t="shared" si="0"/>
        <v>1</v>
      </c>
    </row>
    <row r="41" spans="1:6" ht="15.75" x14ac:dyDescent="0.25">
      <c r="A41"/>
      <c r="C41" s="49" t="s">
        <v>458</v>
      </c>
      <c r="D41" s="49" t="s">
        <v>700</v>
      </c>
      <c r="E41" t="str">
        <f>VLOOKUP(C41,ProjTypeForAccess!A:N,5,FALSE)</f>
        <v>Non-Structural</v>
      </c>
      <c r="F41" t="b">
        <f t="shared" si="0"/>
        <v>1</v>
      </c>
    </row>
    <row r="42" spans="1:6" ht="15.75" x14ac:dyDescent="0.25">
      <c r="A42"/>
      <c r="C42" s="49" t="s">
        <v>42</v>
      </c>
      <c r="D42" s="49" t="s">
        <v>568</v>
      </c>
      <c r="E42" t="str">
        <f>VLOOKUP(C42,ProjTypeForAccess!A:N,5,FALSE)</f>
        <v>Structural</v>
      </c>
      <c r="F42" t="b">
        <f t="shared" si="0"/>
        <v>1</v>
      </c>
    </row>
    <row r="43" spans="1:6" ht="15.75" x14ac:dyDescent="0.25">
      <c r="A43"/>
      <c r="C43" s="49" t="s">
        <v>53</v>
      </c>
      <c r="D43" s="49" t="s">
        <v>700</v>
      </c>
      <c r="E43" t="str">
        <f>VLOOKUP(C43,ProjTypeForAccess!A:N,5,FALSE)</f>
        <v>Non-Structural</v>
      </c>
      <c r="F43" t="b">
        <f t="shared" si="0"/>
        <v>1</v>
      </c>
    </row>
    <row r="44" spans="1:6" ht="15.75" x14ac:dyDescent="0.25">
      <c r="A44"/>
      <c r="C44" s="49" t="s">
        <v>67</v>
      </c>
      <c r="D44" s="49" t="s">
        <v>700</v>
      </c>
      <c r="E44" t="str">
        <f>VLOOKUP(C44,ProjTypeForAccess!A:N,5,FALSE)</f>
        <v>Non-Structural</v>
      </c>
      <c r="F44" t="b">
        <f t="shared" si="0"/>
        <v>1</v>
      </c>
    </row>
    <row r="45" spans="1:6" ht="15.75" x14ac:dyDescent="0.25">
      <c r="A45"/>
      <c r="C45" s="49" t="s">
        <v>63</v>
      </c>
      <c r="D45" s="49" t="s">
        <v>700</v>
      </c>
      <c r="E45" t="str">
        <f>VLOOKUP(C45,ProjTypeForAccess!A:N,5,FALSE)</f>
        <v>Non-Structural</v>
      </c>
      <c r="F45" t="b">
        <f t="shared" si="0"/>
        <v>1</v>
      </c>
    </row>
    <row r="46" spans="1:6" ht="15.75" x14ac:dyDescent="0.25">
      <c r="A46"/>
      <c r="C46" s="49" t="s">
        <v>125</v>
      </c>
      <c r="D46" s="49" t="s">
        <v>568</v>
      </c>
      <c r="E46" t="str">
        <f>VLOOKUP(C46,ProjTypeForAccess!A:N,5,FALSE)</f>
        <v>Structural</v>
      </c>
      <c r="F46" t="b">
        <f t="shared" si="0"/>
        <v>1</v>
      </c>
    </row>
    <row r="47" spans="1:6" ht="15.75" x14ac:dyDescent="0.25">
      <c r="A47"/>
      <c r="C47" s="49" t="s">
        <v>126</v>
      </c>
      <c r="D47" s="49" t="s">
        <v>568</v>
      </c>
      <c r="E47" t="str">
        <f>VLOOKUP(C47,ProjTypeForAccess!A:N,5,FALSE)</f>
        <v>Structural</v>
      </c>
      <c r="F47" t="b">
        <f t="shared" si="0"/>
        <v>1</v>
      </c>
    </row>
    <row r="48" spans="1:6" ht="15.75" x14ac:dyDescent="0.25">
      <c r="A48"/>
      <c r="C48" s="49" t="s">
        <v>127</v>
      </c>
      <c r="D48" s="49" t="s">
        <v>568</v>
      </c>
      <c r="E48" t="str">
        <f>VLOOKUP(C48,ProjTypeForAccess!A:N,5,FALSE)</f>
        <v>Structural</v>
      </c>
      <c r="F48" t="b">
        <f t="shared" si="0"/>
        <v>1</v>
      </c>
    </row>
    <row r="49" spans="1:6" ht="15.75" x14ac:dyDescent="0.25">
      <c r="A49"/>
      <c r="C49" s="49" t="s">
        <v>129</v>
      </c>
      <c r="D49" s="49" t="s">
        <v>568</v>
      </c>
      <c r="E49" t="str">
        <f>VLOOKUP(C49,ProjTypeForAccess!A:N,5,FALSE)</f>
        <v>Structural</v>
      </c>
      <c r="F49" t="b">
        <f t="shared" si="0"/>
        <v>1</v>
      </c>
    </row>
    <row r="50" spans="1:6" ht="15.75" x14ac:dyDescent="0.25">
      <c r="A50"/>
      <c r="C50" s="49" t="s">
        <v>478</v>
      </c>
      <c r="D50" s="49" t="s">
        <v>700</v>
      </c>
      <c r="E50" t="str">
        <f>VLOOKUP(C50,ProjTypeForAccess!A:N,5,FALSE)</f>
        <v>Non-Structural</v>
      </c>
      <c r="F50" t="b">
        <f t="shared" si="0"/>
        <v>1</v>
      </c>
    </row>
    <row r="51" spans="1:6" ht="15.75" x14ac:dyDescent="0.25">
      <c r="A51"/>
      <c r="C51" s="49" t="s">
        <v>481</v>
      </c>
      <c r="D51" s="49" t="s">
        <v>700</v>
      </c>
      <c r="E51" t="str">
        <f>VLOOKUP(C51,ProjTypeForAccess!A:N,5,FALSE)</f>
        <v>Non-Structural</v>
      </c>
      <c r="F51" t="b">
        <f t="shared" si="0"/>
        <v>1</v>
      </c>
    </row>
    <row r="52" spans="1:6" ht="15.75" x14ac:dyDescent="0.25">
      <c r="A52"/>
      <c r="C52" s="49" t="s">
        <v>76</v>
      </c>
      <c r="D52" s="49" t="s">
        <v>700</v>
      </c>
      <c r="E52" t="str">
        <f>VLOOKUP(C52,ProjTypeForAccess!A:N,5,FALSE)</f>
        <v>Non-Structural</v>
      </c>
      <c r="F52" t="b">
        <f t="shared" si="0"/>
        <v>1</v>
      </c>
    </row>
    <row r="53" spans="1:6" ht="15.75" x14ac:dyDescent="0.25">
      <c r="A53"/>
      <c r="C53" s="49" t="s">
        <v>486</v>
      </c>
      <c r="D53" s="49" t="s">
        <v>700</v>
      </c>
      <c r="E53" t="str">
        <f>VLOOKUP(C53,ProjTypeForAccess!A:N,5,FALSE)</f>
        <v>Non-Structural</v>
      </c>
      <c r="F53" t="b">
        <f t="shared" si="0"/>
        <v>1</v>
      </c>
    </row>
    <row r="54" spans="1:6" ht="15.75" x14ac:dyDescent="0.25">
      <c r="A54"/>
      <c r="C54" s="49" t="s">
        <v>48</v>
      </c>
      <c r="D54" s="49" t="s">
        <v>700</v>
      </c>
      <c r="E54" t="str">
        <f>VLOOKUP(C54,ProjTypeForAccess!A:N,5,FALSE)</f>
        <v>Non-Structural</v>
      </c>
      <c r="F54" t="b">
        <f t="shared" si="0"/>
        <v>1</v>
      </c>
    </row>
    <row r="55" spans="1:6" ht="15.75" x14ac:dyDescent="0.25">
      <c r="A55"/>
      <c r="C55" s="49" t="s">
        <v>106</v>
      </c>
      <c r="D55" s="49" t="s">
        <v>568</v>
      </c>
      <c r="E55" t="str">
        <f>VLOOKUP(C55,ProjTypeForAccess!A:N,5,FALSE)</f>
        <v>Structural</v>
      </c>
      <c r="F55" t="b">
        <f t="shared" si="0"/>
        <v>1</v>
      </c>
    </row>
    <row r="56" spans="1:6" ht="15.75" x14ac:dyDescent="0.25">
      <c r="A56"/>
      <c r="C56" s="49" t="s">
        <v>109</v>
      </c>
      <c r="D56" s="49" t="s">
        <v>568</v>
      </c>
      <c r="E56" t="str">
        <f>VLOOKUP(C56,ProjTypeForAccess!A:N,5,FALSE)</f>
        <v>Structural</v>
      </c>
      <c r="F56" t="b">
        <f t="shared" si="0"/>
        <v>1</v>
      </c>
    </row>
    <row r="57" spans="1:6" ht="31.5" x14ac:dyDescent="0.25">
      <c r="A57"/>
      <c r="C57" s="49" t="s">
        <v>640</v>
      </c>
      <c r="D57" s="49" t="s">
        <v>568</v>
      </c>
      <c r="E57" t="str">
        <f>VLOOKUP(C57,ProjTypeForAccess!A:N,5,FALSE)</f>
        <v>Structural</v>
      </c>
      <c r="F57" t="b">
        <f t="shared" si="0"/>
        <v>1</v>
      </c>
    </row>
    <row r="58" spans="1:6" ht="15.75" x14ac:dyDescent="0.25">
      <c r="A58"/>
      <c r="C58" s="49" t="s">
        <v>57</v>
      </c>
      <c r="D58" s="49" t="s">
        <v>568</v>
      </c>
      <c r="E58" t="str">
        <f>VLOOKUP(C58,ProjTypeForAccess!A:N,5,FALSE)</f>
        <v>Structural</v>
      </c>
      <c r="F58" t="b">
        <f t="shared" si="0"/>
        <v>1</v>
      </c>
    </row>
    <row r="59" spans="1:6" ht="15.75" x14ac:dyDescent="0.25">
      <c r="A59"/>
      <c r="C59" s="49" t="s">
        <v>709</v>
      </c>
      <c r="D59" s="49" t="s">
        <v>568</v>
      </c>
      <c r="E59" t="s">
        <v>568</v>
      </c>
      <c r="F59" t="b">
        <f t="shared" si="0"/>
        <v>1</v>
      </c>
    </row>
    <row r="60" spans="1:6" ht="15.75" x14ac:dyDescent="0.25">
      <c r="A60"/>
      <c r="C60" s="49" t="s">
        <v>131</v>
      </c>
      <c r="D60" s="49" t="s">
        <v>568</v>
      </c>
      <c r="E60" t="str">
        <f>VLOOKUP(C60,ProjTypeForAccess!A:N,5,FALSE)</f>
        <v>Structural</v>
      </c>
      <c r="F60" t="b">
        <f t="shared" si="0"/>
        <v>1</v>
      </c>
    </row>
    <row r="61" spans="1:6" ht="15.75" x14ac:dyDescent="0.25">
      <c r="A61"/>
      <c r="C61" s="49" t="s">
        <v>89</v>
      </c>
      <c r="D61" s="49" t="s">
        <v>568</v>
      </c>
      <c r="E61" t="str">
        <f>VLOOKUP(C61,ProjTypeForAccess!A:N,5,FALSE)</f>
        <v>Structural</v>
      </c>
      <c r="F61" t="b">
        <f t="shared" si="0"/>
        <v>1</v>
      </c>
    </row>
    <row r="62" spans="1:6" ht="15.75" x14ac:dyDescent="0.25">
      <c r="A62"/>
      <c r="C62" s="49" t="s">
        <v>5</v>
      </c>
      <c r="D62" s="49" t="s">
        <v>568</v>
      </c>
      <c r="E62" t="str">
        <f>VLOOKUP(C62,ProjTypeForAccess!A:N,5,FALSE)</f>
        <v>Structural</v>
      </c>
      <c r="F62" t="b">
        <f t="shared" si="0"/>
        <v>1</v>
      </c>
    </row>
    <row r="63" spans="1:6" ht="15.75" x14ac:dyDescent="0.25">
      <c r="A63"/>
      <c r="C63" s="49" t="s">
        <v>510</v>
      </c>
      <c r="D63" s="49" t="s">
        <v>700</v>
      </c>
      <c r="E63" t="str">
        <f>VLOOKUP(C63,ProjTypeForAccess!A:N,5,FALSE)</f>
        <v>Non-Structural</v>
      </c>
      <c r="F63" t="b">
        <f t="shared" si="0"/>
        <v>1</v>
      </c>
    </row>
    <row r="64" spans="1:6" ht="31.5" x14ac:dyDescent="0.25">
      <c r="A64"/>
      <c r="C64" s="49" t="s">
        <v>136</v>
      </c>
      <c r="D64" s="49" t="s">
        <v>568</v>
      </c>
      <c r="E64" t="str">
        <f>VLOOKUP(C64,ProjTypeForAccess!A:N,5,FALSE)</f>
        <v>Structural</v>
      </c>
      <c r="F64" t="b">
        <f t="shared" si="0"/>
        <v>1</v>
      </c>
    </row>
    <row r="65" spans="1:6" ht="15.75" x14ac:dyDescent="0.25">
      <c r="A65"/>
      <c r="C65" s="49" t="s">
        <v>135</v>
      </c>
      <c r="D65" s="49" t="s">
        <v>568</v>
      </c>
      <c r="E65" t="str">
        <f>VLOOKUP(C65,ProjTypeForAccess!A:N,5,FALSE)</f>
        <v>Structural</v>
      </c>
      <c r="F65" t="b">
        <f t="shared" si="0"/>
        <v>1</v>
      </c>
    </row>
    <row r="66" spans="1:6" ht="15.75" x14ac:dyDescent="0.25">
      <c r="A66"/>
      <c r="C66" s="49" t="s">
        <v>56</v>
      </c>
      <c r="D66" s="49" t="s">
        <v>568</v>
      </c>
      <c r="E66" t="str">
        <f>VLOOKUP(C66,ProjTypeForAccess!A:N,5,FALSE)</f>
        <v>Structural</v>
      </c>
      <c r="F66" t="b">
        <f t="shared" ref="F66:F95" si="1">D66=E66</f>
        <v>1</v>
      </c>
    </row>
    <row r="67" spans="1:6" ht="31.5" x14ac:dyDescent="0.25">
      <c r="A67"/>
      <c r="C67" s="49" t="s">
        <v>519</v>
      </c>
      <c r="D67" s="49" t="s">
        <v>568</v>
      </c>
      <c r="E67" t="str">
        <f>VLOOKUP(C67,ProjTypeForAccess!A:N,5,FALSE)</f>
        <v>Structural</v>
      </c>
      <c r="F67" t="b">
        <f t="shared" si="1"/>
        <v>1</v>
      </c>
    </row>
    <row r="68" spans="1:6" ht="15.75" x14ac:dyDescent="0.25">
      <c r="A68"/>
      <c r="C68" s="49" t="s">
        <v>521</v>
      </c>
      <c r="D68" s="49" t="s">
        <v>700</v>
      </c>
      <c r="E68" t="str">
        <f>VLOOKUP(C68,ProjTypeForAccess!A:N,5,FALSE)</f>
        <v>Non-Structural</v>
      </c>
      <c r="F68" t="b">
        <f t="shared" si="1"/>
        <v>1</v>
      </c>
    </row>
    <row r="69" spans="1:6" ht="15.75" x14ac:dyDescent="0.25">
      <c r="A69"/>
      <c r="C69" s="49" t="s">
        <v>97</v>
      </c>
      <c r="D69" s="49" t="s">
        <v>568</v>
      </c>
      <c r="E69" t="str">
        <f>VLOOKUP(C69,ProjTypeForAccess!A:N,5,FALSE)</f>
        <v>Structural</v>
      </c>
      <c r="F69" t="b">
        <f t="shared" si="1"/>
        <v>1</v>
      </c>
    </row>
    <row r="70" spans="1:6" ht="15.75" x14ac:dyDescent="0.25">
      <c r="A70"/>
      <c r="C70" s="49" t="s">
        <v>130</v>
      </c>
      <c r="D70" s="49" t="s">
        <v>568</v>
      </c>
      <c r="E70" t="str">
        <f>VLOOKUP(C70,ProjTypeForAccess!A:N,5,FALSE)</f>
        <v>Structural</v>
      </c>
      <c r="F70" t="b">
        <f t="shared" si="1"/>
        <v>1</v>
      </c>
    </row>
    <row r="71" spans="1:6" ht="15.75" x14ac:dyDescent="0.25">
      <c r="A71"/>
      <c r="C71" s="49" t="s">
        <v>45</v>
      </c>
      <c r="D71" s="49" t="s">
        <v>568</v>
      </c>
      <c r="E71" t="str">
        <f>VLOOKUP(C71,ProjTypeForAccess!A:N,5,FALSE)</f>
        <v>Structural</v>
      </c>
      <c r="F71" t="b">
        <f t="shared" si="1"/>
        <v>1</v>
      </c>
    </row>
    <row r="72" spans="1:6" ht="15.75" x14ac:dyDescent="0.25">
      <c r="A72"/>
      <c r="C72" s="49" t="s">
        <v>529</v>
      </c>
      <c r="D72" s="49" t="s">
        <v>568</v>
      </c>
      <c r="E72" t="str">
        <f>VLOOKUP(C72,ProjTypeForAccess!A:N,5,FALSE)</f>
        <v>Non-Structural</v>
      </c>
      <c r="F72" t="b">
        <f t="shared" si="1"/>
        <v>0</v>
      </c>
    </row>
    <row r="73" spans="1:6" ht="15.75" x14ac:dyDescent="0.25">
      <c r="A73"/>
      <c r="C73" s="49" t="s">
        <v>100</v>
      </c>
      <c r="D73" s="49" t="s">
        <v>568</v>
      </c>
      <c r="E73" t="str">
        <f>VLOOKUP(C73,ProjTypeForAccess!A:N,5,FALSE)</f>
        <v>Structural</v>
      </c>
      <c r="F73" t="b">
        <f t="shared" si="1"/>
        <v>1</v>
      </c>
    </row>
    <row r="74" spans="1:6" ht="15.75" x14ac:dyDescent="0.25">
      <c r="A74"/>
      <c r="C74" s="49" t="s">
        <v>54</v>
      </c>
      <c r="D74" s="49" t="s">
        <v>568</v>
      </c>
      <c r="E74" t="str">
        <f>VLOOKUP(C74,ProjTypeForAccess!A:N,5,FALSE)</f>
        <v>Structural</v>
      </c>
      <c r="F74" t="b">
        <f t="shared" si="1"/>
        <v>1</v>
      </c>
    </row>
    <row r="75" spans="1:6" ht="15.75" x14ac:dyDescent="0.25">
      <c r="A75"/>
      <c r="C75" s="49" t="s">
        <v>110</v>
      </c>
      <c r="D75" s="49" t="s">
        <v>568</v>
      </c>
      <c r="E75" t="str">
        <f>VLOOKUP(C75,ProjTypeForAccess!A:N,5,FALSE)</f>
        <v>Structural</v>
      </c>
      <c r="F75" t="b">
        <f t="shared" si="1"/>
        <v>1</v>
      </c>
    </row>
    <row r="76" spans="1:6" ht="15.75" x14ac:dyDescent="0.25">
      <c r="A76"/>
      <c r="C76" s="49" t="s">
        <v>68</v>
      </c>
      <c r="D76" s="49" t="s">
        <v>568</v>
      </c>
      <c r="E76" t="str">
        <f>VLOOKUP(C76,ProjTypeForAccess!A:N,5,FALSE)</f>
        <v>Structural</v>
      </c>
      <c r="F76" t="b">
        <f t="shared" si="1"/>
        <v>1</v>
      </c>
    </row>
    <row r="77" spans="1:6" ht="15.75" x14ac:dyDescent="0.25">
      <c r="A77"/>
      <c r="C77" s="49" t="s">
        <v>132</v>
      </c>
      <c r="D77" s="49" t="s">
        <v>568</v>
      </c>
      <c r="E77" t="str">
        <f>VLOOKUP(C77,ProjTypeForAccess!A:N,5,FALSE)</f>
        <v>Structural</v>
      </c>
      <c r="F77" t="b">
        <f t="shared" si="1"/>
        <v>1</v>
      </c>
    </row>
    <row r="78" spans="1:6" ht="15.75" x14ac:dyDescent="0.25">
      <c r="A78"/>
      <c r="C78" s="49" t="s">
        <v>134</v>
      </c>
      <c r="D78" s="49" t="s">
        <v>568</v>
      </c>
      <c r="E78" t="str">
        <f>VLOOKUP(C78,ProjTypeForAccess!A:N,5,FALSE)</f>
        <v>Structural</v>
      </c>
      <c r="F78" t="b">
        <f t="shared" si="1"/>
        <v>1</v>
      </c>
    </row>
    <row r="79" spans="1:6" ht="15.75" x14ac:dyDescent="0.25">
      <c r="A79"/>
      <c r="C79" s="49" t="s">
        <v>542</v>
      </c>
      <c r="D79" s="49" t="s">
        <v>700</v>
      </c>
      <c r="E79" t="str">
        <f>VLOOKUP(C79,ProjTypeForAccess!A:N,5,FALSE)</f>
        <v>Non-Structural</v>
      </c>
      <c r="F79" t="b">
        <f t="shared" si="1"/>
        <v>1</v>
      </c>
    </row>
    <row r="80" spans="1:6" ht="15.75" x14ac:dyDescent="0.25">
      <c r="A80"/>
      <c r="C80" s="49" t="s">
        <v>66</v>
      </c>
      <c r="D80" s="49" t="s">
        <v>700</v>
      </c>
      <c r="E80" t="str">
        <f>VLOOKUP(C80,ProjTypeForAccess!A:N,5,FALSE)</f>
        <v>Non-Structural</v>
      </c>
      <c r="F80" t="b">
        <f t="shared" si="1"/>
        <v>1</v>
      </c>
    </row>
    <row r="81" spans="1:6" ht="15.75" x14ac:dyDescent="0.25">
      <c r="A81"/>
      <c r="C81" s="49" t="s">
        <v>702</v>
      </c>
      <c r="D81" s="49" t="s">
        <v>700</v>
      </c>
      <c r="E81" s="49" t="s">
        <v>700</v>
      </c>
      <c r="F81" t="b">
        <f t="shared" si="1"/>
        <v>1</v>
      </c>
    </row>
    <row r="82" spans="1:6" ht="15.75" x14ac:dyDescent="0.25">
      <c r="A82"/>
      <c r="C82" s="49" t="s">
        <v>114</v>
      </c>
      <c r="D82" s="49" t="s">
        <v>568</v>
      </c>
      <c r="E82" t="str">
        <f>VLOOKUP(C82,ProjTypeForAccess!A:N,5,FALSE)</f>
        <v>Structural</v>
      </c>
      <c r="F82" t="b">
        <f t="shared" si="1"/>
        <v>1</v>
      </c>
    </row>
    <row r="83" spans="1:6" ht="15.75" x14ac:dyDescent="0.25">
      <c r="A83"/>
      <c r="C83" s="49" t="s">
        <v>40</v>
      </c>
      <c r="D83" s="49" t="s">
        <v>568</v>
      </c>
      <c r="E83" t="str">
        <f>VLOOKUP(C83,ProjTypeForAccess!A:N,5,FALSE)</f>
        <v>Structural</v>
      </c>
      <c r="F83" t="b">
        <f t="shared" si="1"/>
        <v>1</v>
      </c>
    </row>
    <row r="84" spans="1:6" ht="15.75" x14ac:dyDescent="0.25">
      <c r="A84"/>
      <c r="C84" s="49" t="s">
        <v>81</v>
      </c>
      <c r="D84" s="49" t="s">
        <v>568</v>
      </c>
      <c r="E84" t="str">
        <f>VLOOKUP(C84,ProjTypeForAccess!A:N,5,FALSE)</f>
        <v>Structural</v>
      </c>
      <c r="F84" t="b">
        <f t="shared" si="1"/>
        <v>1</v>
      </c>
    </row>
    <row r="85" spans="1:6" ht="15.75" x14ac:dyDescent="0.25">
      <c r="A85"/>
      <c r="C85" s="49" t="s">
        <v>113</v>
      </c>
      <c r="D85" s="49" t="s">
        <v>568</v>
      </c>
      <c r="E85" t="str">
        <f>VLOOKUP(C85,ProjTypeForAccess!A:N,5,FALSE)</f>
        <v>Structural</v>
      </c>
      <c r="F85" t="b">
        <f t="shared" si="1"/>
        <v>1</v>
      </c>
    </row>
    <row r="86" spans="1:6" ht="15.75" x14ac:dyDescent="0.25">
      <c r="A86"/>
      <c r="C86" s="49" t="s">
        <v>87</v>
      </c>
      <c r="D86" s="49" t="s">
        <v>568</v>
      </c>
      <c r="E86" t="str">
        <f>VLOOKUP(C86,ProjTypeForAccess!A:N,5,FALSE)</f>
        <v>Structural</v>
      </c>
      <c r="F86" t="b">
        <f t="shared" si="1"/>
        <v>1</v>
      </c>
    </row>
    <row r="87" spans="1:6" ht="15.75" x14ac:dyDescent="0.25">
      <c r="A87"/>
      <c r="C87" s="49" t="s">
        <v>70</v>
      </c>
      <c r="D87" s="49" t="s">
        <v>568</v>
      </c>
      <c r="E87" t="str">
        <f>VLOOKUP(C87,ProjTypeForAccess!A:N,5,FALSE)</f>
        <v>Structural</v>
      </c>
      <c r="F87" t="b">
        <f t="shared" si="1"/>
        <v>1</v>
      </c>
    </row>
    <row r="88" spans="1:6" ht="15.75" x14ac:dyDescent="0.25">
      <c r="A88"/>
      <c r="C88" s="49" t="s">
        <v>82</v>
      </c>
      <c r="D88" s="49" t="s">
        <v>568</v>
      </c>
      <c r="E88" t="str">
        <f>VLOOKUP(C88,ProjTypeForAccess!A:N,5,FALSE)</f>
        <v>Structural</v>
      </c>
      <c r="F88" t="b">
        <f t="shared" si="1"/>
        <v>1</v>
      </c>
    </row>
    <row r="89" spans="1:6" ht="15.75" x14ac:dyDescent="0.25">
      <c r="A89"/>
      <c r="C89" s="49" t="s">
        <v>90</v>
      </c>
      <c r="D89" s="49" t="s">
        <v>568</v>
      </c>
      <c r="E89" t="str">
        <f>VLOOKUP(C89,ProjTypeForAccess!A:N,5,FALSE)</f>
        <v>Structural</v>
      </c>
      <c r="F89" t="b">
        <f t="shared" si="1"/>
        <v>1</v>
      </c>
    </row>
    <row r="90" spans="1:6" ht="15.75" x14ac:dyDescent="0.25">
      <c r="A90"/>
      <c r="C90" s="49" t="s">
        <v>98</v>
      </c>
      <c r="D90" s="49" t="s">
        <v>568</v>
      </c>
      <c r="E90" t="str">
        <f>VLOOKUP(C90,ProjTypeForAccess!A:N,5,FALSE)</f>
        <v>Structural</v>
      </c>
      <c r="F90" t="b">
        <f t="shared" si="1"/>
        <v>1</v>
      </c>
    </row>
    <row r="91" spans="1:6" ht="15.75" x14ac:dyDescent="0.25">
      <c r="A91"/>
      <c r="C91" s="49" t="s">
        <v>410</v>
      </c>
      <c r="D91" s="49" t="s">
        <v>699</v>
      </c>
      <c r="E91" t="str">
        <f>VLOOKUP(C91,ProjTypeForAccess!A:N,5,FALSE)</f>
        <v>Bacteria</v>
      </c>
      <c r="F91" t="b">
        <f t="shared" si="1"/>
        <v>0</v>
      </c>
    </row>
    <row r="92" spans="1:6" ht="15.75" x14ac:dyDescent="0.25">
      <c r="A92"/>
      <c r="C92" s="49" t="s">
        <v>413</v>
      </c>
      <c r="D92" s="49" t="s">
        <v>699</v>
      </c>
      <c r="E92" t="str">
        <f>VLOOKUP(C92,ProjTypeForAccess!A:N,5,FALSE)</f>
        <v>Bacteria</v>
      </c>
      <c r="F92" t="b">
        <f t="shared" si="1"/>
        <v>0</v>
      </c>
    </row>
    <row r="93" spans="1:6" ht="15.75" x14ac:dyDescent="0.25">
      <c r="A93"/>
      <c r="C93" s="49" t="s">
        <v>415</v>
      </c>
      <c r="D93" s="49" t="s">
        <v>699</v>
      </c>
      <c r="E93" t="str">
        <f>VLOOKUP(C93,ProjTypeForAccess!A:N,5,FALSE)</f>
        <v>Bacteria</v>
      </c>
      <c r="F93" t="b">
        <f t="shared" si="1"/>
        <v>0</v>
      </c>
    </row>
    <row r="94" spans="1:6" ht="15.75" x14ac:dyDescent="0.25">
      <c r="A94"/>
      <c r="C94" s="49" t="s">
        <v>417</v>
      </c>
      <c r="D94" s="49" t="s">
        <v>699</v>
      </c>
      <c r="E94" t="str">
        <f>VLOOKUP(C94,ProjTypeForAccess!A:N,5,FALSE)</f>
        <v>Bacteria</v>
      </c>
      <c r="F94" t="b">
        <f t="shared" si="1"/>
        <v>0</v>
      </c>
    </row>
    <row r="95" spans="1:6" ht="15.75" x14ac:dyDescent="0.25">
      <c r="A95"/>
      <c r="C95" s="49" t="s">
        <v>419</v>
      </c>
      <c r="D95" s="49" t="s">
        <v>699</v>
      </c>
      <c r="E95" t="str">
        <f>VLOOKUP(C95,ProjTypeForAccess!A:N,5,FALSE)</f>
        <v>Bacteria</v>
      </c>
      <c r="F95" t="b">
        <f t="shared" si="1"/>
        <v>0</v>
      </c>
    </row>
    <row r="96" spans="1:6"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sheetData>
  <autoFilter ref="C1:F95" xr:uid="{88E662B1-5173-4395-A3FD-FAEAC7294A96}"/>
  <dataValidations count="1">
    <dataValidation allowBlank="1" showErrorMessage="1" sqref="C57" xr:uid="{E45EE0FC-86D3-4EBE-AD34-04D2C004D692}"/>
  </dataValidations>
  <pageMargins left="0.7" right="0.7" top="0.75" bottom="0.75" header="0.3" footer="0.3"/>
  <pageSetup orientation="portrait" r:id="rId1"/>
  <customProperties>
    <customPr name="LastActive"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0cd771-248d-4a06-b878-2516c33d639d">
      <Terms xmlns="http://schemas.microsoft.com/office/infopath/2007/PartnerControls"/>
    </lcf76f155ced4ddcb4097134ff3c332f>
    <TaxCatchAll xmlns="f3600212-7027-4ef5-a369-584c7db687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6CF156282354B9D0286B38EF12784" ma:contentTypeVersion="18" ma:contentTypeDescription="Create a new document." ma:contentTypeScope="" ma:versionID="2cacdbcca4484da6105fbffcc7f9e2f7">
  <xsd:schema xmlns:xsd="http://www.w3.org/2001/XMLSchema" xmlns:xs="http://www.w3.org/2001/XMLSchema" xmlns:p="http://schemas.microsoft.com/office/2006/metadata/properties" xmlns:ns2="450cd771-248d-4a06-b878-2516c33d639d" xmlns:ns3="f3600212-7027-4ef5-a369-584c7db687d0" targetNamespace="http://schemas.microsoft.com/office/2006/metadata/properties" ma:root="true" ma:fieldsID="a47435764f05fa3035741118992534fd" ns2:_="" ns3:_="">
    <xsd:import namespace="450cd771-248d-4a06-b878-2516c33d639d"/>
    <xsd:import namespace="f3600212-7027-4ef5-a369-584c7db687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cd771-248d-4a06-b878-2516c33d63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46451cd-644b-498e-a27d-66d0d68a9f0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600212-7027-4ef5-a369-584c7db687d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a1a05ba-a590-47b8-866b-bce30a2b0b74}" ma:internalName="TaxCatchAll" ma:showField="CatchAllData" ma:web="f3600212-7027-4ef5-a369-584c7db687d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A3E02B-CC73-41AC-9ED0-A6238A9A90FB}">
  <ds:schemaRefs>
    <ds:schemaRef ds:uri="http://purl.org/dc/terms/"/>
    <ds:schemaRef ds:uri="http://purl.org/dc/elements/1.1/"/>
    <ds:schemaRef ds:uri="450cd771-248d-4a06-b878-2516c33d639d"/>
    <ds:schemaRef ds:uri="http://schemas.microsoft.com/office/2006/documentManagement/types"/>
    <ds:schemaRef ds:uri="http://purl.org/dc/dcmitype/"/>
    <ds:schemaRef ds:uri="f3600212-7027-4ef5-a369-584c7db687d0"/>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C15DAAF-368E-4917-BFE9-541F1F42989E}">
  <ds:schemaRefs>
    <ds:schemaRef ds:uri="http://schemas.microsoft.com/sharepoint/v3/contenttype/forms"/>
  </ds:schemaRefs>
</ds:datastoreItem>
</file>

<file path=customXml/itemProps3.xml><?xml version="1.0" encoding="utf-8"?>
<ds:datastoreItem xmlns:ds="http://schemas.openxmlformats.org/officeDocument/2006/customXml" ds:itemID="{93D7F113-C345-4751-B6CE-AB0D2A0B2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cd771-248d-4a06-b878-2516c33d639d"/>
    <ds:schemaRef ds:uri="f3600212-7027-4ef5-a369-584c7db687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Interactive List</vt:lpstr>
      <vt:lpstr>Project Types</vt:lpstr>
      <vt:lpstr>DeveloperCheckList</vt:lpstr>
      <vt:lpstr>ProjectCollectionStartByBMAP</vt:lpstr>
      <vt:lpstr>PickListCreditVerification</vt:lpstr>
      <vt:lpstr>ProjTypeForAccess</vt:lpstr>
      <vt:lpstr>Cat 1</vt:lpstr>
      <vt:lpstr>Cat 2</vt:lpstr>
      <vt:lpstr>Structural or Non</vt:lpstr>
      <vt:lpstr>HILLS</vt:lpstr>
      <vt:lpstr>LSRJT</vt:lpstr>
      <vt:lpstr>PrTypLock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Gordon</dc:creator>
  <cp:keywords/>
  <dc:description/>
  <cp:lastModifiedBy>Tina Gordon</cp:lastModifiedBy>
  <cp:revision/>
  <dcterms:created xsi:type="dcterms:W3CDTF">2018-10-26T13:38:13Z</dcterms:created>
  <dcterms:modified xsi:type="dcterms:W3CDTF">2026-01-05T19:28:23Z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0x01010052C6CF156282354B9D0286B38EF12784</vt:lpwstr>
  </property>
  <property fmtid="{D5CDD505-2E9C-101B-9397-08002B2CF9AE}" pid="3" name="Order">
    <vt:r8>6377800</vt:r8>
  </property>
  <property fmtid="{D5CDD505-2E9C-101B-9397-08002B2CF9AE}" pid="4" name="MediaServiceImageTags">
    <vt:lpwstr/>
  </property>
</Properties>
</file>